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ownloads\123\"/>
    </mc:Choice>
  </mc:AlternateContent>
  <xr:revisionPtr revIDLastSave="0" documentId="8_{B15DBDF5-1477-4C93-AFC3-D05143E249D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JES" sheetId="4" r:id="rId1"/>
    <sheet name="PRGMA" sheetId="5" r:id="rId2"/>
    <sheet name="POA" sheetId="2" r:id="rId3"/>
  </sheets>
  <definedNames>
    <definedName name="_xlnm._FilterDatabase" localSheetId="2" hidden="1">POA!$A$7:$W$56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8" roundtripDataSignature="AMtx7mjWnLRdKtnZD8ZqNc8wjkij9PTHcg=="/>
    </ext>
  </extLst>
</workbook>
</file>

<file path=xl/calcChain.xml><?xml version="1.0" encoding="utf-8"?>
<calcChain xmlns="http://schemas.openxmlformats.org/spreadsheetml/2006/main">
  <c r="V56" i="2" l="1"/>
  <c r="V55" i="2"/>
  <c r="V54" i="2"/>
  <c r="V53" i="2"/>
  <c r="V52" i="2"/>
  <c r="V49" i="2"/>
  <c r="V47" i="2"/>
  <c r="V46" i="2"/>
  <c r="V45" i="2"/>
  <c r="V44" i="2"/>
  <c r="V43" i="2"/>
  <c r="V42" i="2"/>
  <c r="V41" i="2"/>
  <c r="V40" i="2"/>
  <c r="V39" i="2"/>
  <c r="V38" i="2"/>
  <c r="V37" i="2"/>
  <c r="V35" i="2"/>
  <c r="V34" i="2"/>
  <c r="V33" i="2"/>
  <c r="V32" i="2"/>
  <c r="V31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5" i="2"/>
  <c r="V14" i="2"/>
  <c r="V13" i="2"/>
  <c r="V12" i="2"/>
  <c r="V11" i="2"/>
  <c r="V10" i="2"/>
  <c r="V9" i="2"/>
  <c r="F10" i="4"/>
  <c r="E4" i="5"/>
  <c r="E34" i="5"/>
  <c r="E30" i="5"/>
  <c r="E6" i="5"/>
  <c r="C4" i="4"/>
  <c r="E31" i="5"/>
  <c r="E11" i="5"/>
  <c r="C3" i="4"/>
  <c r="E14" i="5"/>
  <c r="E25" i="5"/>
  <c r="E9" i="5"/>
  <c r="E35" i="5"/>
  <c r="E18" i="5"/>
  <c r="E33" i="5"/>
  <c r="E20" i="5"/>
  <c r="E15" i="5"/>
  <c r="E23" i="5"/>
  <c r="E32" i="5"/>
  <c r="E27" i="5"/>
  <c r="E7" i="5"/>
  <c r="C5" i="4"/>
  <c r="E22" i="5"/>
  <c r="E13" i="5"/>
  <c r="C8" i="4"/>
  <c r="E12" i="5"/>
  <c r="E24" i="5"/>
  <c r="E19" i="5"/>
  <c r="E26" i="5"/>
  <c r="E17" i="5"/>
  <c r="E3" i="5"/>
  <c r="E10" i="5"/>
  <c r="E29" i="5"/>
  <c r="E16" i="5"/>
  <c r="E28" i="5"/>
  <c r="E21" i="5"/>
  <c r="C9" i="4"/>
  <c r="C7" i="4"/>
  <c r="E8" i="5"/>
  <c r="C6" i="4"/>
  <c r="E5" i="5"/>
  <c r="F5" i="5"/>
  <c r="F18" i="5"/>
  <c r="F30" i="5"/>
  <c r="F6" i="5"/>
  <c r="F10" i="5"/>
  <c r="F15" i="5"/>
  <c r="F19" i="5"/>
  <c r="F23" i="5"/>
  <c r="F27" i="5"/>
  <c r="F31" i="5"/>
  <c r="F35" i="5"/>
  <c r="F14" i="5"/>
  <c r="F22" i="5"/>
  <c r="F34" i="5"/>
  <c r="F3" i="5"/>
  <c r="F7" i="5"/>
  <c r="F11" i="5"/>
  <c r="F16" i="5"/>
  <c r="F20" i="5"/>
  <c r="F24" i="5"/>
  <c r="F28" i="5"/>
  <c r="F32" i="5"/>
  <c r="F9" i="5"/>
  <c r="F26" i="5"/>
  <c r="B10" i="5"/>
  <c r="B12" i="5"/>
  <c r="F4" i="5"/>
  <c r="F8" i="5"/>
  <c r="F13" i="5"/>
  <c r="F17" i="5"/>
  <c r="F21" i="5"/>
  <c r="F25" i="5"/>
  <c r="F29" i="5"/>
  <c r="F33" i="5"/>
  <c r="F12" i="5"/>
  <c r="B34" i="5"/>
  <c r="B26" i="5"/>
  <c r="B18" i="5"/>
  <c r="B9" i="5"/>
  <c r="B33" i="5"/>
  <c r="B25" i="5"/>
  <c r="B17" i="5"/>
  <c r="B8" i="5"/>
  <c r="B32" i="5"/>
  <c r="B24" i="5"/>
  <c r="B16" i="5"/>
  <c r="B7" i="5"/>
  <c r="B31" i="5"/>
  <c r="B23" i="5"/>
  <c r="B15" i="5"/>
  <c r="B6" i="5"/>
  <c r="B30" i="5"/>
  <c r="B22" i="5"/>
  <c r="B14" i="5"/>
  <c r="B5" i="5"/>
  <c r="B29" i="5"/>
  <c r="B21" i="5"/>
  <c r="B13" i="5"/>
  <c r="B4" i="5"/>
  <c r="B28" i="5"/>
  <c r="B20" i="5"/>
  <c r="B11" i="5"/>
  <c r="B3" i="5"/>
  <c r="B35" i="5"/>
  <c r="B27" i="5"/>
  <c r="B19" i="5"/>
</calcChain>
</file>

<file path=xl/sharedStrings.xml><?xml version="1.0" encoding="utf-8"?>
<sst xmlns="http://schemas.openxmlformats.org/spreadsheetml/2006/main" count="587" uniqueCount="361">
  <si>
    <t xml:space="preserve">HOSPITAL DEPARTAMENTAL SAN RAFAEL DE ZARZAL E.S.E.
VALLE DEL CAUCA
NIT: 891900441-1
</t>
  </si>
  <si>
    <t>CÓDIGO: DE-PL-PL-02</t>
  </si>
  <si>
    <t>VERSIÓN: 1</t>
  </si>
  <si>
    <t>TRD:</t>
  </si>
  <si>
    <t>PÁGINA: 1 de 3</t>
  </si>
  <si>
    <t>META PRODUCTO</t>
  </si>
  <si>
    <t>Mantenimiento</t>
  </si>
  <si>
    <t>ND</t>
  </si>
  <si>
    <t>Seguridad y salud en el trabajo</t>
  </si>
  <si>
    <t>METAS AÑO</t>
  </si>
  <si>
    <t>META 2024</t>
  </si>
  <si>
    <t>META 2025</t>
  </si>
  <si>
    <t>META 2026</t>
  </si>
  <si>
    <t>META 2027</t>
  </si>
  <si>
    <t>(Número de actividades ejecutadas / Total de actividades programadas) * 100</t>
  </si>
  <si>
    <t>(Número de capacitaciones realizadas / Número total de capacitaciones planificadas) * 100</t>
  </si>
  <si>
    <t>(Número de historias laborales cumpliendo con requisitos / Número total de historias laborales) * 100</t>
  </si>
  <si>
    <t>(Número de acciones realizadas / Número total de acciones planificadas) * 100</t>
  </si>
  <si>
    <t>(Cantidad de informes rendidos oportunamente / cantidad total de informes) * 100</t>
  </si>
  <si>
    <t>Implementar actividades propuestas en el programa de seguridad del paciente</t>
  </si>
  <si>
    <t>Realizar seguimiento al sistema de vigilancia epidemiológica</t>
  </si>
  <si>
    <t>(Número de áreas con protocolos implementados / Total de áreas en el hospital) * 100</t>
  </si>
  <si>
    <t>(Número de reportes completados según protocolo / Total de reportes requeridos) * 100</t>
  </si>
  <si>
    <t>(Número de casos en los que se aplica la guía / Total de casos) * 100</t>
  </si>
  <si>
    <t>PROGRAMA</t>
  </si>
  <si>
    <t>EJE ESTRATÉGICO 1: Talento Humano: "Avanzando Juntos"</t>
  </si>
  <si>
    <t>Bienestar laboral y desarrollo profesional</t>
  </si>
  <si>
    <t>Desarrollar e implementar el programa de bienestar social</t>
  </si>
  <si>
    <t>Desarrollar y ejecutar el plan institucional de capacitaciones</t>
  </si>
  <si>
    <t>Cumplir con los requerimientos normativos en la custodia de historias laborales</t>
  </si>
  <si>
    <t>Desarrollar e implementar el programa anual de inducción y reinducción</t>
  </si>
  <si>
    <t>Porcentaje de ejecución de actividades del programa de bienestar social</t>
  </si>
  <si>
    <t>Porcentaje de cumplimiento del plan de capacitaciones</t>
  </si>
  <si>
    <t>Porcentaje de nuevos empleados que completan el programa de inducción</t>
  </si>
  <si>
    <t>DESCRIPCIÓN DE INDICADOR</t>
  </si>
  <si>
    <t>FORMULA</t>
  </si>
  <si>
    <t>(Número de empleados capacitados en SST / Total de empleados) * 100</t>
  </si>
  <si>
    <t>Porcentaje de cumplimiento de las acciones programadas en el sistema de seguridad y salud en el trabajo</t>
  </si>
  <si>
    <t>Evaluación y desempeño</t>
  </si>
  <si>
    <t>Porcentaje de evaluaciones realizadas a funcionarios</t>
  </si>
  <si>
    <t>EJE ESTRATÉGICO 2: Calidad de los servicios "Compromiso con la mejora continua"</t>
  </si>
  <si>
    <t>Mejora continua de la calidad</t>
  </si>
  <si>
    <t>Rendir oportunamente los indicadores del sistema de información para la calidad</t>
  </si>
  <si>
    <t>Oportunidad en la rendición de indicadores</t>
  </si>
  <si>
    <t>Seguridad del paciente</t>
  </si>
  <si>
    <t>Proporción de actividades ejecutadas del programa de seguridad del paciente en el periodo</t>
  </si>
  <si>
    <t>(Número de actividades ejecutadas / número total de actividades propuestas en el programa de seguridad del paciente) * 100</t>
  </si>
  <si>
    <t>Cumplimiento del reporte de información del sistema de vigilancia epidemiológica</t>
  </si>
  <si>
    <t>Completar el 100% de los reportes de vigilancia epidemiológica según el protocolo establecido.</t>
  </si>
  <si>
    <t>Garantizar la adherencia de las guías de práctica clínica</t>
  </si>
  <si>
    <t>Satisfacción del paciente</t>
  </si>
  <si>
    <t>Porcentaje de casos en los que se sigue la guía de práctica clínica</t>
  </si>
  <si>
    <t>Oportunidad en la atención en salud</t>
  </si>
  <si>
    <t>Proporción de indicadores de experiencias en la atención que cumplen con la oportunidad</t>
  </si>
  <si>
    <t>(Número de indicadores de experiencia en atención que cumplen con la oportunidad / Número total de indicadores de experiencia en la atención evaluado) * 100</t>
  </si>
  <si>
    <t>Humanización en salud</t>
  </si>
  <si>
    <t>Número de empleados capacitados en habilidades de comunicación y empatía</t>
  </si>
  <si>
    <t>Garantizar el funcionamiento del programa de humanización en salud</t>
  </si>
  <si>
    <t>Nivel de cumplimiento de las estrategias de humanización</t>
  </si>
  <si>
    <t>(Número de estrategias de humanización cumplidas / Total de estrategias) * 100</t>
  </si>
  <si>
    <t>Proporcionar formación y capacitación continua al personal en temas de acreditación en salud</t>
  </si>
  <si>
    <t>Porcentaje de personal capacitado en temas de acreditación</t>
  </si>
  <si>
    <t>(Número de empleados capacitados / Total de empleados) * 100</t>
  </si>
  <si>
    <t>Gestión de emergencias y desastres</t>
  </si>
  <si>
    <t>Proporcionar formación en primeros auxilios y soporte vital</t>
  </si>
  <si>
    <t>EJE ESTRATÉGICO 3: Infraestructura "Transformando Nuestro Espacio"</t>
  </si>
  <si>
    <t>Modernización de instalaciones</t>
  </si>
  <si>
    <t>Gestión del equipamiento médico y asistencial</t>
  </si>
  <si>
    <t>Gestión del equipamiento administrativo</t>
  </si>
  <si>
    <t>Promover la actualización tecnológica y la digitalización de los procesos administrativos</t>
  </si>
  <si>
    <t>Nivel de digitalización de procesos administrativos</t>
  </si>
  <si>
    <t>Infraestructura Tecnológica</t>
  </si>
  <si>
    <t>Expansión y desarrollo de nuevas instalaciones</t>
  </si>
  <si>
    <t>EJE ESTRATÉGICO 4: Sostenibilidad administrativa y financiera "Administración Eficiente para un Futuro Sostenible"</t>
  </si>
  <si>
    <t>Gestión financiera eficiente</t>
  </si>
  <si>
    <t>Porcentaje de ejecución presupuestal</t>
  </si>
  <si>
    <t>(Presupuesto de gastos ejecutado / Presupuesto de gastos) * 100</t>
  </si>
  <si>
    <t>Porcentaje de facturas radicadas a tiempo</t>
  </si>
  <si>
    <t>(Número de facturas radicadas a tiempo / Total de facturas) * 100</t>
  </si>
  <si>
    <t>Porcentaje de glosas resueltas</t>
  </si>
  <si>
    <t>(Número de glosas resueltas / Total de glosas) * 100</t>
  </si>
  <si>
    <t>Eficiencia operativa</t>
  </si>
  <si>
    <t>Implementación y seguimiento al Plan Anticorrupción y Atención al Ciudadano (PAAC)</t>
  </si>
  <si>
    <t>Nivel de cumplimiento del PAAC</t>
  </si>
  <si>
    <t>(Número de acciones del PAAC implementadas / Total de acciones del PAAC) * 100</t>
  </si>
  <si>
    <t>Garantizar la oportunidad en el cierre administrativo y financiero</t>
  </si>
  <si>
    <t>Porcentaje de cierres administrativos y financieros realizados a tiempo</t>
  </si>
  <si>
    <t>(Número de cierres realizados a tiempo / Total de cierres programados) * 100</t>
  </si>
  <si>
    <t>Cumplimiento en la implementación del plan de gestión documental</t>
  </si>
  <si>
    <t>(Número de actividades del plan completadas / Total de actividades planificadas) * 100</t>
  </si>
  <si>
    <t>Planificación estratégica</t>
  </si>
  <si>
    <t>Realizar seguimiento y monitoreo a los Planes institucionales</t>
  </si>
  <si>
    <t>Porcentaje de planes institucionales monitoreados</t>
  </si>
  <si>
    <t>(Número de planes monitoreados / Total de planes institucionales) * 100</t>
  </si>
  <si>
    <t>Realizar seguimiento al cumplimiento de informes y reportes de la entidad</t>
  </si>
  <si>
    <t>Porcentaje de cumplimiento de informes y reportes</t>
  </si>
  <si>
    <t>(Número de informes y reportes cumplidos / Total de informes y reportes requeridos) * 100</t>
  </si>
  <si>
    <t>Gestión del riesgo</t>
  </si>
  <si>
    <t>Transparencia y rendición de cuentas</t>
  </si>
  <si>
    <t>Desarrollo de alianzas estratégicas</t>
  </si>
  <si>
    <t>Gestión de activos y patrimonio</t>
  </si>
  <si>
    <t>EJE ESTRATÉGICO 5: Gestión del conocimiento y la innovación "Potenciando el Desarrollo"</t>
  </si>
  <si>
    <t>Gestión del conocimiento</t>
  </si>
  <si>
    <t>Innovación en la atención</t>
  </si>
  <si>
    <t>Implementación de tecnologías de la información y comunicación</t>
  </si>
  <si>
    <t>Porcentaje de implementación de la infraestructura tecnológica.</t>
  </si>
  <si>
    <t>Atención integral a grupos vulnerables</t>
  </si>
  <si>
    <t>Promoción de la salud comunitaria</t>
  </si>
  <si>
    <t>Comunicación y acercamiento al paciente y su familia</t>
  </si>
  <si>
    <t>EJE ESTRATÉGICO 6: Gestión social "Compromiso social y ciudadano"</t>
  </si>
  <si>
    <t>EJE ESTRATÉGICO 7:  Hospital verde "Responsables con el ambiente"</t>
  </si>
  <si>
    <t>Gestión de residuos y reciclaje</t>
  </si>
  <si>
    <t>Brindar capacitación sobre la correcta segregación, manejo y disposición final de los residuos</t>
  </si>
  <si>
    <t>Porcentaje de personal capacitado</t>
  </si>
  <si>
    <t>(Número de personal capacitado / Total de personal que requiere capacitación) * 100</t>
  </si>
  <si>
    <t>Diseñar, actualizar y/o ejecutar el programa de gestión integral de residuos generados en la atención en salud</t>
  </si>
  <si>
    <t>Cumplimiento en la ejecución del programa de gestión integral de residuos</t>
  </si>
  <si>
    <t>(Número de acciones ejecutadas / Total de acciones planificadas) * 100</t>
  </si>
  <si>
    <t>Uso eficiente de los recursos</t>
  </si>
  <si>
    <t>Implementar una política de cero papel</t>
  </si>
  <si>
    <t>Reducción en el uso de papel</t>
  </si>
  <si>
    <t>(Reducción en el consumo de papel / Consumo de papel inicial) * 100</t>
  </si>
  <si>
    <t>Suma de campañas realizadas</t>
  </si>
  <si>
    <t>TIPO DE META (Incremental / Mantenimiento)</t>
  </si>
  <si>
    <t>Observaciones</t>
  </si>
  <si>
    <t>Incremental</t>
  </si>
  <si>
    <t>(Número de nuevos empleados que completan la inducción / Total de nuevos empleados) * 100</t>
  </si>
  <si>
    <t>Completar evaluaciones del desempeño laboral para el 100% de los empleados</t>
  </si>
  <si>
    <t>≥ 60 %</t>
  </si>
  <si>
    <t>≥ 70 %</t>
  </si>
  <si>
    <t>≥ 80 %</t>
  </si>
  <si>
    <t>≥ 90 %</t>
  </si>
  <si>
    <t>Garantizar la auditoría de adherencia de las guías de práctica clínica</t>
  </si>
  <si>
    <t>Porcentaje de auditoría de adherencia a las guías de práctica clínica</t>
  </si>
  <si>
    <t>(Número de casos auditados/ Número de casos a auditar según la aplicación de la formula de muestra representativa) * 100</t>
  </si>
  <si>
    <t>(Número de PQR contestadas oportunamente / Número total de PQR recibidas) * 100</t>
  </si>
  <si>
    <t>Oportunidad de la gestión del PQRSF</t>
  </si>
  <si>
    <t>Porcentaje de Peticiones, Quejas y Reclamos del proceso de PQRSF contestadas oportunamente</t>
  </si>
  <si>
    <t>≥ 20 %</t>
  </si>
  <si>
    <t>≥ 40 %</t>
  </si>
  <si>
    <t>(Número de procesos digitalizados / Total de procesos administrativos admisibles) * 100</t>
  </si>
  <si>
    <t>Implementar y mantener un sistema de control de costos y gastos</t>
  </si>
  <si>
    <t>Nivel de implementación del sistema de costos y gastos</t>
  </si>
  <si>
    <t>≥ 50 %</t>
  </si>
  <si>
    <t>Radicar el 100% de las facturas a tiempo</t>
  </si>
  <si>
    <t>Completar al menos el 90% de las acciones del PAAC.</t>
  </si>
  <si>
    <t>Monitorear el 100% de los planes institucionales .</t>
  </si>
  <si>
    <t>Desarrollar e implementar programas o estrategias innovadoras de prevención de enfermedades y promoción de la salud que aborden los determinantes sociales y conductuales de la salud</t>
  </si>
  <si>
    <t>Número de programas o estrategias desarrolladas e implementadas.</t>
  </si>
  <si>
    <t>Suma de programas o estrategias desarrolladas e implementadas</t>
  </si>
  <si>
    <t>Desarrollar e implementar al menos 5 programas o estrategias de prevención de enfermedades y promoción de la salud .</t>
  </si>
  <si>
    <t>≥ 30 %</t>
  </si>
  <si>
    <t>≥ 10 %</t>
  </si>
  <si>
    <t>Realizar al menos 2 campañas de concienciación y capacitación por año.</t>
  </si>
  <si>
    <t>CODIGO EE</t>
  </si>
  <si>
    <t>SIGLA</t>
  </si>
  <si>
    <t>N°</t>
  </si>
  <si>
    <t>COD</t>
  </si>
  <si>
    <t>NOMBRE EJE ESTRATEGICO</t>
  </si>
  <si>
    <t>OBJETIVO</t>
  </si>
  <si>
    <t>PONDERACION</t>
  </si>
  <si>
    <t>EJE</t>
  </si>
  <si>
    <t>Talento Humano: "Avanzando Juntos"</t>
  </si>
  <si>
    <t>Promover el desarrollo integral del personal del hospital, fomentando un ambiente laboral favorable, propiciando el crecimiento profesional y personal de los colaboradores, y garantizando su bienestar y satisfacción en el trabajo. Este eje busca potenciar las capacidades del talento humano para mejorar la calidad de los servicios de salud ofrecidos, fortaleciendo así el compromiso y la identificación del personal con la misión y visión institucional.</t>
  </si>
  <si>
    <t>Calidad de los servicios "Compromiso con la mejora continua"</t>
  </si>
  <si>
    <t>Garantizar la excelencia en la prestación de los servicios de salud ofrecidos por el hospital. Esto implica establecer estándares de calidad elevados, implementar procesos de mejora continua, y asegurar que los servicios brindados cumplan con los requisitos y expectativas de los usuarios. Además, este eje busca promover una cultura organizacional orientada hacia la calidad, donde el compromiso con la mejora continua sea una prioridad en todas las áreas y niveles del hospital.</t>
  </si>
  <si>
    <t>Infraestructura "Transformando Nuestro Espacio"</t>
  </si>
  <si>
    <t>Mejorar y optimizar las instalaciones físicas del hospital para garantizar un ambiente adecuado y seguro para pacientes, familiares y personal médico. Lo anterior requiere modernizar las infraestructuras existentes, así como desarrollar nuevas construcciones o adaptaciones según las necesidades específicas del hospital.</t>
  </si>
  <si>
    <t>Sostenibilidad administrativa y financiera "Administración Eficiente para un Futuro Sostenible"</t>
  </si>
  <si>
    <t>Garantizar la viabilidad económica y la sostenibilidad financiera del hospital a largo plazo. Esto implica establecer mecanismos eficientes de gestión financiera y administrativa que permitan una adecuada asignación y utilización de los recursos disponibles. Además, busca promover la transparencia, la responsabilidad y el control en la administración de los recursos financieros del hospital, así como la búsqueda de alternativas de financiamiento y la generación de ingresos propios para fortalecer su autonomía económica.</t>
  </si>
  <si>
    <t>Gestión del conocimiento y la innovación "Potenciando el Desarrollo"</t>
  </si>
  <si>
    <t>Promover la creación, difusión y aplicación de conocimiento en el hospital, así como fomentar la innovación en todas las áreas de la organización. Esto significa desarrollar y fortalecer una cultura organizacional orientada al aprendizaje continuo, donde se valore la generación y el intercambio de conocimientos entre el personal del hospital.</t>
  </si>
  <si>
    <t>Gestión social "Compromiso social y ciudadano"</t>
  </si>
  <si>
    <t>Fortalecer la relación del hospital con la comunidad y promover su participación activa en el desarrollo y mejora de los servicios de salud. Por esta razón se busca establecer acciones que fomenten la inclusión, la equidad y la solidaridad, así como el respeto por los derechos humanos y la diversidad cultural. Además, busca generar espacios de diálogo y colaboración entre el hospital y diferentes actores sociales, como organizaciones comunitarias, autoridades locales, instituciones educativas y otros grupos de interés, con el fin de identificar necesidades, prioridades y oportunidades de acción conjunta.</t>
  </si>
  <si>
    <t>Promover la sostenibilidad ambiental y la responsabilidad social en todas las operaciones y actividades del hospital, con el fin de reducir su impacto negativo en el medio ambiente y contribuir a la protección y conservación de los recursos naturales. Este eje busca integrar prácticas y políticas ambientales en la gestión diaria del hospital, incluyendo la reducción de residuos y el uso eficiente de energía y agua. Además, se busca sensibilizar al personal, pacientes y comunidad sobre la importancia de la conservación del medio ambiente y fomentar una cultura de responsabilidad ambiental en toda la institución.</t>
  </si>
  <si>
    <t>CODIGO PGM</t>
  </si>
  <si>
    <t>CODCOM</t>
  </si>
  <si>
    <t>NOMBRE PROGRAMA</t>
  </si>
  <si>
    <t>EJE1</t>
  </si>
  <si>
    <t>PGM</t>
  </si>
  <si>
    <t>Garantizar un ambiente de trabajo saludable, seguro y favorable para el bienestar físico, emocional y social de todos los empleados del hospital, implementando medidas y programas que promuevan el equilibrio entre la vida laboral y personal</t>
  </si>
  <si>
    <t>Salvaguardar la integridad física y mental de los trabajadores del hospital mediante la implementación de políticas, procedimientos y medidas de prevención de riesgos laborales, así como promover la cultura de la prevención y el autocuidado en el ámbito laboral.</t>
  </si>
  <si>
    <t>Establecer procesos y criterios claros para evaluar el desempeño del personal del hospital, con el fin de reconocer y recompensar el trabajo sobresaliente, identificar áreas de mejora y proporcionar retroalimentación constructiva para el desarrollo profesional individual y organizacional.</t>
  </si>
  <si>
    <t>EJE2</t>
  </si>
  <si>
    <t>Fomentar una cultura de mejora continua en la prestación de servicios de salud, mediante la implementación de sistemas de gestión de calidad, la identificación y corrección de no conformidades, y el seguimiento de indicadores de desempeño para garantizar la excelencia en la atención al paciente.</t>
  </si>
  <si>
    <t>Garantizar la seguridad y la integridad de los pacientes durante su atención médica, mediante la identificación y prevención de riesgos, la promoción de prácticas seguras y la mejora de la comunicación y coordinación entre los profesionales de la salud.</t>
  </si>
  <si>
    <t>Mejorar la experiencia y la satisfacción de los pacientes y sus familias en el hospital, mediante la atención centrada en el paciente, la escucha activa de sus necesidades y expectativas, y la implementación de acciones para garantizar un trato respetuoso, empático y de calidad.</t>
  </si>
  <si>
    <t>Promover una atención médica humanizada y centrada en el paciente, que reconozca sus necesidades, fomente la empatía y la comunicación efectiva entre pacientes y profesionales de la salud, y garantice el respeto a la dignidad y los derechos de cada persona.</t>
  </si>
  <si>
    <t>Garantizar el cumplimiento de estándares de calidad y seguridad en la prestación de servicios de salud, a través de procesos de auditoría interna y externa, así como la obtención y mantenimiento de acreditaciones y certificaciones reconocidas en el sector de la salud.</t>
  </si>
  <si>
    <t>Fortalecer la capacidad de respuesta del hospital ante situaciones de emergencia y desastres, mediante la planificación, preparación y coordinación de acciones para garantizar la atención oportuna y eficaz a las personas afectadas y la preservación de la infraestructura y los recursos del hospital.</t>
  </si>
  <si>
    <t>EJE3</t>
  </si>
  <si>
    <t>Actualizar y mejorar las instalaciones físicas del hospital, con el fin de proporcionar un entorno más eficiente, seguro y confortable para pacientes, familiares y personal médico.</t>
  </si>
  <si>
    <t>Asegurar la disponibilidad y el funcionamiento adecuado del equipamiento médico y asistencial en el hospital, mediante la adquisición, mantenimiento y renovación de equipos, así como la implementación de políticas y procedimientos para su uso seguro y eficiente.</t>
  </si>
  <si>
    <t>Garantizar el correcto funcionamiento y conservación de las instalaciones físicas y equipos del hospital, mediante la realización de actividades de mantenimiento preventivo y correctivo, la gestión de proveedores y contratistas, y el seguimiento de estándares de calidad y seguridad.</t>
  </si>
  <si>
    <t>Mejorar y optimizar la infraestructura tecnológica del hospital, incluyendo sistemas informáticos, redes de comunicación, equipos médicos y software especializado, con el fin de apoyar la prestación de servicios de salud con información segura y confiable.</t>
  </si>
  <si>
    <t>Desarrollar y ampliar las instalaciones físicas del hospital, según las necesidades y demandas de la comunidad, con el objetivo de aumentar la capacidad de atención, mejorar la accesibilidad y garantizar la cobertura de servicios de salud en la región.</t>
  </si>
  <si>
    <t>EJE4</t>
  </si>
  <si>
    <t>Optimizar la gestión de los recursos financieros del hospital, asegurando una adecuada planificación, control y seguimiento de los ingresos y gastos, así como la búsqueda de eficiencias y la maximización del uso de los recursos disponibles.</t>
  </si>
  <si>
    <t>Mejorar la eficiencia y productividad de los procesos y operaciones del hospital, identificando y eliminando desperdicios, simplificando procedimientos, y promoviendo la innovación y el uso de buenas prácticas de gestión.</t>
  </si>
  <si>
    <t>Establecer un plan estratégico a corto, mediano y largo plazo para el hospital, definir objetivos claros y metas alcanzables, así como diseñar estrategias y acciones concretas para su cumplimiento, teniendo en cuenta las necesidades y demandas de la comunidad y el entorno de salud.</t>
  </si>
  <si>
    <t>Gestionar los riesgos potenciales que puedan afectar el funcionamiento y la continuidad de las operaciones del hospital, implementando medidas de prevención, mitigación y respuesta adecuadas para garantizar la seguridad y el bienestar de pacientes, personal y activos.</t>
  </si>
  <si>
    <t>Promover la transparencia y la rendición de cuentas en la gestión del hospital, asegurando la disponibilidad y accesibilidad de información relevante para los usuarios y la comunidad, así como la rendición de cuentas ante autoridades, grupos de interés y la sociedad en general.</t>
  </si>
  <si>
    <t>Establecer y fortalecer alianzas y colaboraciones estratégicas con otras organizaciones, instituciones y actores del sector de la salud, con el fin de compartir recursos, conocimientos y buenas prácticas, así como ampliar el alcance y el impacto de las actividades del hospital.</t>
  </si>
  <si>
    <t>Administrar de manera eficiente y sostenible los activos y el patrimonio del hospital, incluyendo bienes inmuebles, equipos, recursos financieros y otros activos, garantizando su uso adecuado, mantenimiento y valoración a lo largo del tiempo.</t>
  </si>
  <si>
    <t>EJE5</t>
  </si>
  <si>
    <t>Facilitar la creación, captura, compartición y aplicación del conocimiento dentro del hospital, promoviendo la colaboración y el intercambio de experiencias entre el personal, así como el acceso a recursos y herramientas que favorezcan el aprendizaje y la innovación.</t>
  </si>
  <si>
    <t>Fomentar la introducción de nuevas ideas, tecnologías y prácticas en la prestación de servicios de salud, con el objetivo de mejorar la eficacia, la eficiencia y la calidad de la atención médica, así como la experiencia del paciente y los resultados de salud.</t>
  </si>
  <si>
    <t>Desarrollar e implementar soluciones tecnológicas innovadoras y eficientes para la gestión de la información y la comunicación en el hospital, con el fin de mejorar la coordinación de los equipos de trabajo, la toma de decisiones clínicas y la experiencia del paciente.</t>
  </si>
  <si>
    <t>EJE6</t>
  </si>
  <si>
    <t>Proporcionar una atención médica integral y especializada a grupos de población vulnerables, como personas en situación de pobreza, migrantes, personas con discapacidad, adultos mayores, niños y adolescentes en riesgo, garantizando su acceso equitativo a servicios de salud de calidad.</t>
  </si>
  <si>
    <t>Promover estilos de vida saludables y prevenir enfermedades en la comunidad, mediante programas de educación, prevención y promoción de la salud, así como la colaboración con organizaciones y autoridades locales en la implementación de políticas de salud pública.</t>
  </si>
  <si>
    <t>Establecer canales de comunicación efectivos y cercanos con los pacientes y sus familias, para informar, educar y apoyar en su proceso de atención médica, así como recoger sus opiniones, necesidades y preferencias para mejorar la calidad de los servicios.</t>
  </si>
  <si>
    <t>EJE7</t>
  </si>
  <si>
    <t>Implementar prácticas y medidas para la correcta gestión de residuos en el hospital, incluyendo su segregación, tratamiento y disposición final de manera ambientalmente responsable, así como promover la reducción, reutilización y reciclaje de materiales y recursos.</t>
  </si>
  <si>
    <t>Promover el uso racional y eficiente de los recursos hídricos y energéticos en el hospital, mediante la adopción de tecnologías y prácticas sostenibles, la mejora de la infraestructura y los sistemas de gestión, y la sensibilización del personal y la comunidad.</t>
  </si>
  <si>
    <t>NOMBRE EJE</t>
  </si>
  <si>
    <t>Garantizar un proceso de contratación eficiente, transparente y conforme a la normativa vigente, mientras se asegura una defensa jurídica efectiva para proteger los intereses de la entidad.</t>
  </si>
  <si>
    <t>Optimizar la eficiencia operativa y funcional del Hospital mediante la adquisición, mantenimiento y actualización adecuada del equipamiento administrativo, asegurando que todos los procesos administrativos se realicen de manera eficaz, segura y sostenible.</t>
  </si>
  <si>
    <t>Talento Humano</t>
  </si>
  <si>
    <t>Seguridad y Salud en el Trabajo</t>
  </si>
  <si>
    <t>Calidad</t>
  </si>
  <si>
    <t>SIAU</t>
  </si>
  <si>
    <t>Sistemas</t>
  </si>
  <si>
    <t>Presupuesto</t>
  </si>
  <si>
    <t>Costos</t>
  </si>
  <si>
    <t>Contratación</t>
  </si>
  <si>
    <t>Planeación</t>
  </si>
  <si>
    <t>Sub Dirección Científica</t>
  </si>
  <si>
    <t>Gestión Ambiental</t>
  </si>
  <si>
    <t>ACCIÓN ESTRATÉGICA</t>
  </si>
  <si>
    <t>LÍNEA BASE 2023</t>
  </si>
  <si>
    <t>ÁREA RESPONSABLE</t>
  </si>
  <si>
    <t xml:space="preserve">(Número de acciones del plan ejecutadas / Número de acciones del plan programadas) * 100 </t>
  </si>
  <si>
    <t>Facturación</t>
  </si>
  <si>
    <t>Gestión Documental</t>
  </si>
  <si>
    <t>Alcanzar un 100% de cumplimiento del plan de capacitaciones anuales planificadas.</t>
  </si>
  <si>
    <t>Realizar la evaluación continua del desempeño laboral</t>
  </si>
  <si>
    <t>Lograr que el 100% de los informes sean rendidos oportunamente .</t>
  </si>
  <si>
    <t>Alcanzar un 100% de auditoría de adherencia a las guías de práctica clínica en todos los casos.</t>
  </si>
  <si>
    <t>(Número de componentes del sistema implementados/Total de componentes del sistema planificados  ​)*100</t>
  </si>
  <si>
    <t>Ejecución presupuestal de ingresos y gastos de la entidad</t>
  </si>
  <si>
    <t>Oportunidad en la radicación de facturas</t>
  </si>
  <si>
    <t>Ejecuta del procesos de gestión de glosas</t>
  </si>
  <si>
    <t>Lograr que el 100% de los nuevos empleados completen el programa de inducción</t>
  </si>
  <si>
    <t>Alcanzar un 100% de empleados que completen las capacitaciones en seguridad y salud en el trabajo (SST)</t>
  </si>
  <si>
    <t>Lograr un 100% de cumplimiento de las acciones programadas en el Sistema de Seguridad y Salud en el Trabajo (SST).</t>
  </si>
  <si>
    <t>Ejecutar el 100% de las actividades propuestas en el programa de seguridad del paciente</t>
  </si>
  <si>
    <t>Alcanzar un 100% de cumplimiento de las estrategias del programa de humanización en salud.</t>
  </si>
  <si>
    <t>Alcanzar un 100% de ejecución de las actividades del programa de bienestar social .</t>
  </si>
  <si>
    <t>≥ 100</t>
  </si>
  <si>
    <t>Realizar por lo menos el 100% de los cierres administrativos y financieros a tiempo.</t>
  </si>
  <si>
    <t>Alcanzar el 100% de cumplimiento de informes y reportes requeridos.</t>
  </si>
  <si>
    <t>Promedio de resultados de auditoria</t>
  </si>
  <si>
    <t>Capacitar al 100% del personal.</t>
  </si>
  <si>
    <t>Alcanzar un 100% de indicadores de experiencia en la atención que cumplen con la oportunidad.</t>
  </si>
  <si>
    <t>(Número de estrategias del PETIC implementados / Total de estrategias del PETIC) * 100</t>
  </si>
  <si>
    <t xml:space="preserve">Proyectos de Inversión </t>
  </si>
  <si>
    <t>Gestión de la contratación</t>
  </si>
  <si>
    <t>Apertura de nuevos servicios</t>
  </si>
  <si>
    <t>Cantidad de nuevos servicios</t>
  </si>
  <si>
    <t>Desarrollar e implementar protocolos y procedimientos de seguridad del paciente estandarizados para todas las áreas del hospital</t>
  </si>
  <si>
    <t>Porcentaje de áreas con protocolos de seguridad del paciente implementados</t>
  </si>
  <si>
    <t>Implementar el plan institucional de gestión documental (PINAR)</t>
  </si>
  <si>
    <t>Realizar campañas de concientización y capacitación sobre prácticas de uso eficiente del agua y la energía</t>
  </si>
  <si>
    <t>Número de campañas realizadas de concientización y capacitación sobre prácticas de uso eficiente del agua y la energía</t>
  </si>
  <si>
    <t>Desarrollar y ejecutar el Plan de Mantenimiento Hospitalario</t>
  </si>
  <si>
    <t>Porcentaje de cumplimiento del plan de mantenimiento hospitalario</t>
  </si>
  <si>
    <t>Ampliación de Servicios</t>
  </si>
  <si>
    <t>(Cantidad de acciones ejecutadas / Cantidad de acciones planeadas) * 100</t>
  </si>
  <si>
    <t>Auditoria y Acreditación en salud</t>
  </si>
  <si>
    <t>≥ 90%</t>
  </si>
  <si>
    <t>Sub Dirección Administrativo</t>
  </si>
  <si>
    <t>Alcanzar un 90% la ejecución del plan de adquisiciones de equipamiento médico.</t>
  </si>
  <si>
    <t>Alcanzar un 90% la ejecución  del plan de adquisiciones de equipamiento administrativo</t>
  </si>
  <si>
    <t xml:space="preserve">Cantidad de nuevos servicios </t>
  </si>
  <si>
    <t>≥ 80%</t>
  </si>
  <si>
    <t>(Total de empleados con evaluación satisfactoria/ total de empleados evaluados) * 100</t>
  </si>
  <si>
    <t>Humanización en Salud</t>
  </si>
  <si>
    <t>Apertura de 2 nuevos servicios por año</t>
  </si>
  <si>
    <t>Desarrollar y ejecutar el plan de adquisiciones y renovaciones de equipamiento médico</t>
  </si>
  <si>
    <t>Porcentaje de ejecución del plan de adquisiciones y renovaciones del equipamiento medico</t>
  </si>
  <si>
    <t>(Equipos médicos adquiridos / Adquisición de equipos médicos planificados) * 100</t>
  </si>
  <si>
    <t>Desarrollar y ejecutar el plan de adquisiciones y renovaciones del equipamiento administrativo</t>
  </si>
  <si>
    <t>Porcentaje de ejecución del plan de adquisiciones y renovaciones del equipamiento administrativo</t>
  </si>
  <si>
    <t>(Equipos administrativos adquiridos / Adquisición de equipos administrativos planificados) * 100</t>
  </si>
  <si>
    <t>Implementar infraestructura tecnológica (hardware, Software y Redes de comunicación) que cumpla con los estándares de MINTIC</t>
  </si>
  <si>
    <t>Porcentaje de cumplimiento de las auditorias de contratación</t>
  </si>
  <si>
    <t>sumatoria de resultados de las auditorias de contratación / cantidad de auditorias de contratación</t>
  </si>
  <si>
    <t>Plan de adopción de tecnologías y equipos más eficientes en el uso de agua y energía</t>
  </si>
  <si>
    <t>Porcentaje de ejecución del Plan de adopción de tecnologías y equipos más eficientes en el uso de agua y energía</t>
  </si>
  <si>
    <t>Ampliar la oferta de servicios con el fin de garantizar una mayor cobertura y mejorar la oportunidad, eficiencia y calidad en la atención en salud</t>
  </si>
  <si>
    <t xml:space="preserve">Promover el desarrollo del hospital a través de la inversión en el mejoramiento, creación, remodelación y ampliación de la infraestructura física y dotación </t>
  </si>
  <si>
    <t>Desarrollar y ejecutar el plan de adquisiciones de insumos y suministros</t>
  </si>
  <si>
    <t>Porcentaje de ejecución del plan de adquisiciones de insumos y suministros</t>
  </si>
  <si>
    <t>(Insumos y suministros adquiridos  / Adquisición de insumos y suministros planificados) * 100</t>
  </si>
  <si>
    <t>SEGUIM
I 
TRIMESTRE</t>
  </si>
  <si>
    <t>SEGUIM 
III TRIMESTRE</t>
  </si>
  <si>
    <t>SEGUIM 
IV TRIMESTRE</t>
  </si>
  <si>
    <t>SEGUIM 
II
TRIMESTRE</t>
  </si>
  <si>
    <t>META
I 
TRIMESTRE</t>
  </si>
  <si>
    <t>META 
II
TRIMESTRE</t>
  </si>
  <si>
    <t>META 
III TRIMESTRE</t>
  </si>
  <si>
    <t>META 
IV TRIMESTRE</t>
  </si>
  <si>
    <t>Contabilidad</t>
  </si>
  <si>
    <t>Ejecutar el 100% de las acciones planificadas del programa</t>
  </si>
  <si>
    <t>Porcentaje de empleados que completan las capacitaciones en Seguridad y Salud en el Trabajo</t>
  </si>
  <si>
    <t>Alcanzar una ejecución presupuestal del  100%</t>
  </si>
  <si>
    <t>Implementar programa en el Sistema de Seguridad y Salud en el Trabajo (SST)</t>
  </si>
  <si>
    <t>Impartir capacitaciones en seguridad y salud en el trabajo (SST)</t>
  </si>
  <si>
    <t>Calidad
Sub Dirección Científica</t>
  </si>
  <si>
    <t>Auditor Medico</t>
  </si>
  <si>
    <t>Ejecutar el 100% de las acciones planeadas en el plan</t>
  </si>
  <si>
    <r>
      <t xml:space="preserve">Porcentaje de </t>
    </r>
    <r>
      <rPr>
        <b/>
        <sz val="11"/>
        <rFont val="Arial"/>
        <family val="2"/>
      </rPr>
      <t>historias laborales</t>
    </r>
    <r>
      <rPr>
        <sz val="11"/>
        <rFont val="Arial"/>
        <family val="2"/>
      </rPr>
      <t xml:space="preserve"> que cumplen con los requisitos normativos</t>
    </r>
  </si>
  <si>
    <t>Alexis Devia</t>
  </si>
  <si>
    <t>Claudia Milena Villegas</t>
  </si>
  <si>
    <t>Wilder Erazo</t>
  </si>
  <si>
    <t>Olga Beatriz Morelo</t>
  </si>
  <si>
    <t>Sandra Rincon</t>
  </si>
  <si>
    <t>Camilo Morales</t>
  </si>
  <si>
    <t>Andres Plaza</t>
  </si>
  <si>
    <t>Clara Rosa Rodas</t>
  </si>
  <si>
    <t>Claudia Florencia Libreros</t>
  </si>
  <si>
    <t>Magaly Garcia</t>
  </si>
  <si>
    <t>Alvaro T</t>
  </si>
  <si>
    <t>Cumplido?</t>
  </si>
  <si>
    <t>Brindar formación y capacitación al personal en habilidades de comunicación y empatía</t>
  </si>
  <si>
    <t>Empleados capacitados / Total empleados</t>
  </si>
  <si>
    <r>
      <t xml:space="preserve">Porcentaje de personal </t>
    </r>
    <r>
      <rPr>
        <b/>
        <sz val="11"/>
        <rFont val="Arial"/>
        <family val="2"/>
      </rPr>
      <t>asistencial</t>
    </r>
    <r>
      <rPr>
        <sz val="11"/>
        <rFont val="Arial"/>
        <family val="2"/>
      </rPr>
      <t xml:space="preserve"> capacitado en primeros auxilios y soporte vital</t>
    </r>
  </si>
  <si>
    <r>
      <t xml:space="preserve">(Personal </t>
    </r>
    <r>
      <rPr>
        <b/>
        <sz val="11"/>
        <rFont val="Arial"/>
        <family val="2"/>
      </rPr>
      <t>asistencial</t>
    </r>
    <r>
      <rPr>
        <sz val="11"/>
        <rFont val="Arial"/>
        <family val="2"/>
      </rPr>
      <t xml:space="preserve"> capacitados / Total de personal asistencial) * 100</t>
    </r>
  </si>
  <si>
    <t xml:space="preserve">Cumplir con las requerimientos normativos de contratación </t>
  </si>
  <si>
    <t>META TRIMESTRAL 2025</t>
  </si>
  <si>
    <t>SEGUIMIENTO TRIMESTRAL 2025</t>
  </si>
  <si>
    <t>Gestionar al menos el 85% de las glosas recibidas .</t>
  </si>
  <si>
    <t>Alcanzar un 80% la ejecución del plan de adquisiciones</t>
  </si>
  <si>
    <r>
      <t xml:space="preserve">Realizar el </t>
    </r>
    <r>
      <rPr>
        <sz val="11"/>
        <rFont val="Arial"/>
        <family val="2"/>
      </rPr>
      <t>100%</t>
    </r>
    <r>
      <rPr>
        <sz val="11"/>
        <color theme="1"/>
        <rFont val="Arial"/>
        <family val="2"/>
      </rPr>
      <t xml:space="preserve"> de las acciones del plan de mantenimiento hospitalario.</t>
    </r>
  </si>
  <si>
    <r>
      <t xml:space="preserve">Responder oportunamente al </t>
    </r>
    <r>
      <rPr>
        <sz val="11"/>
        <rFont val="Arial"/>
        <family val="2"/>
      </rPr>
      <t>90%</t>
    </r>
    <r>
      <rPr>
        <sz val="11"/>
        <color theme="1"/>
        <rFont val="Arial"/>
        <family val="2"/>
      </rPr>
      <t xml:space="preserve"> de las PQR recibidas.</t>
    </r>
  </si>
  <si>
    <r>
      <t>Asegurar que el</t>
    </r>
    <r>
      <rPr>
        <sz val="11"/>
        <rFont val="Arial"/>
        <family val="2"/>
      </rPr>
      <t xml:space="preserve"> 90%</t>
    </r>
    <r>
      <rPr>
        <sz val="11"/>
        <color theme="1"/>
        <rFont val="Arial"/>
        <family val="2"/>
      </rPr>
      <t xml:space="preserve"> de los casos sigan la guía de práctica clínica.</t>
    </r>
  </si>
  <si>
    <t>NomResponsable</t>
  </si>
  <si>
    <t>Juan Carlos Buitrago</t>
  </si>
  <si>
    <t>FECHA: 1/01/2024</t>
  </si>
  <si>
    <t>Katherine Varela</t>
  </si>
  <si>
    <t xml:space="preserve"> Hospital Verde "responsables con el Ambiente"</t>
  </si>
  <si>
    <t>El PAAC fue inhabilitado a partir del 2025</t>
  </si>
  <si>
    <t xml:space="preserve">Procesos Digitalizados: Resultaso Examenes Laboratorio, Solicitud de Citas, Lectura RX, Cuadro Mando Gerencial y Procesos de Facturacion.
Procesos no Digitalizados: Solicitud de Historas Clinica </t>
  </si>
  <si>
    <t>Cristina Rengifo</t>
  </si>
  <si>
    <t>Servicios nuevos aperturados: 2 en el 2024 y 2 en el 2025 para un total acumulado de 4</t>
  </si>
  <si>
    <t xml:space="preserve">El proceso de costos totales esta implementado y se le realiza mantenimiento trimestral (50%). 
El proceso de costos unitarios tiene 225 fichas para costear (50%).
</t>
  </si>
  <si>
    <t>2025:  se realizaron 11 programas o estrategias de prevención de enfermedades y promoción de la salud</t>
  </si>
  <si>
    <r>
      <t xml:space="preserve">Alcanzar un </t>
    </r>
    <r>
      <rPr>
        <b/>
        <sz val="11"/>
        <rFont val="Arial"/>
        <family val="2"/>
      </rPr>
      <t>90%</t>
    </r>
    <r>
      <rPr>
        <sz val="11"/>
        <rFont val="Arial"/>
        <family val="2"/>
      </rPr>
      <t xml:space="preserve"> de cumplimiento normativo en la custodia de historias laborales.</t>
    </r>
  </si>
  <si>
    <r>
      <t xml:space="preserve">Implementar protocolos de seguridad en el </t>
    </r>
    <r>
      <rPr>
        <b/>
        <sz val="11"/>
        <rFont val="Arial"/>
        <family val="2"/>
      </rPr>
      <t>100%</t>
    </r>
    <r>
      <rPr>
        <sz val="11"/>
        <color theme="1"/>
        <rFont val="Arial"/>
        <family val="2"/>
      </rPr>
      <t xml:space="preserve"> de las áreas del hospital .</t>
    </r>
  </si>
  <si>
    <r>
      <t xml:space="preserve">Capacitar al </t>
    </r>
    <r>
      <rPr>
        <b/>
        <sz val="11"/>
        <color theme="1"/>
        <rFont val="Arial"/>
        <family val="2"/>
      </rPr>
      <t>100%</t>
    </r>
    <r>
      <rPr>
        <sz val="11"/>
        <color theme="1"/>
        <rFont val="Arial"/>
        <family val="2"/>
      </rPr>
      <t xml:space="preserve"> del personal en habilidades de comunicación y empatía.</t>
    </r>
  </si>
  <si>
    <r>
      <t xml:space="preserve">Capacitar al </t>
    </r>
    <r>
      <rPr>
        <b/>
        <sz val="11"/>
        <rFont val="Arial"/>
        <family val="2"/>
      </rPr>
      <t>70%</t>
    </r>
    <r>
      <rPr>
        <sz val="11"/>
        <color theme="1"/>
        <rFont val="Arial"/>
        <family val="2"/>
      </rPr>
      <t xml:space="preserve"> del personal en temas de acreditación en salud.</t>
    </r>
  </si>
  <si>
    <r>
      <t xml:space="preserve">Capacitar al </t>
    </r>
    <r>
      <rPr>
        <b/>
        <sz val="11"/>
        <rFont val="Arial"/>
        <family val="2"/>
      </rPr>
      <t>70%</t>
    </r>
    <r>
      <rPr>
        <sz val="11"/>
        <rFont val="Arial"/>
        <family val="2"/>
      </rPr>
      <t xml:space="preserve"> del personal en primeros auxilios y soporte vital</t>
    </r>
  </si>
  <si>
    <r>
      <t xml:space="preserve">Digitalizar al menos el </t>
    </r>
    <r>
      <rPr>
        <b/>
        <sz val="11"/>
        <rFont val="Arial"/>
        <family val="2"/>
      </rPr>
      <t>60%</t>
    </r>
    <r>
      <rPr>
        <sz val="11"/>
        <color theme="1"/>
        <rFont val="Arial"/>
        <family val="2"/>
      </rPr>
      <t xml:space="preserve"> de los procesos administrativos admisibles.</t>
    </r>
  </si>
  <si>
    <r>
      <t xml:space="preserve">Implementar el </t>
    </r>
    <r>
      <rPr>
        <b/>
        <sz val="11"/>
        <rFont val="Arial"/>
        <family val="2"/>
      </rPr>
      <t>60%</t>
    </r>
    <r>
      <rPr>
        <sz val="11"/>
        <rFont val="Arial"/>
        <family val="2"/>
      </rPr>
      <t xml:space="preserve"> de la infraestructura tecnológica necesaria .</t>
    </r>
  </si>
  <si>
    <r>
      <t xml:space="preserve">Lograr una implementación del </t>
    </r>
    <r>
      <rPr>
        <b/>
        <sz val="11"/>
        <rFont val="Arial"/>
        <family val="2"/>
      </rPr>
      <t>80%</t>
    </r>
    <r>
      <rPr>
        <sz val="11"/>
        <rFont val="Arial"/>
        <family val="2"/>
      </rPr>
      <t xml:space="preserve"> del sistemas de costos y gastos</t>
    </r>
  </si>
  <si>
    <r>
      <t xml:space="preserve">Implementar el </t>
    </r>
    <r>
      <rPr>
        <b/>
        <sz val="11"/>
        <rFont val="Arial"/>
        <family val="2"/>
      </rPr>
      <t>100%</t>
    </r>
    <r>
      <rPr>
        <sz val="11"/>
        <rFont val="Arial"/>
        <family val="2"/>
      </rPr>
      <t xml:space="preserve"> del plan de gestión documental.</t>
    </r>
  </si>
  <si>
    <r>
      <t>Reducir el consumo de papel en un</t>
    </r>
    <r>
      <rPr>
        <b/>
        <sz val="11"/>
        <rFont val="Arial"/>
        <family val="2"/>
      </rPr>
      <t xml:space="preserve"> 40%</t>
    </r>
    <r>
      <rPr>
        <sz val="11"/>
        <rFont val="Arial"/>
        <family val="2"/>
      </rPr>
      <t>.</t>
    </r>
  </si>
  <si>
    <t>PLAN OPERATIVO ANUAL 2026</t>
  </si>
  <si>
    <t>Cesar Augusto Mosquera</t>
  </si>
  <si>
    <t>Vanesa Osorio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</si>
</sst>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FF00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rgb="FF0099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9375C"/>
        <bgColor rgb="FF19375C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6CC"/>
        <bgColor rgb="FF19375C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8BB91D"/>
      </left>
      <right/>
      <top style="thin">
        <color rgb="FF8BB91D"/>
      </top>
      <bottom style="thin">
        <color rgb="FF8BB91D"/>
      </bottom>
      <diagonal/>
    </border>
    <border>
      <left/>
      <right/>
      <top style="thin">
        <color rgb="FF8BB91D"/>
      </top>
      <bottom style="thin">
        <color rgb="FF8BB91D"/>
      </bottom>
      <diagonal/>
    </border>
    <border>
      <left/>
      <right style="thin">
        <color rgb="FF8BB91D"/>
      </right>
      <top style="thin">
        <color rgb="FF8BB91D"/>
      </top>
      <bottom style="thin">
        <color rgb="FF8BB91D"/>
      </bottom>
      <diagonal/>
    </border>
    <border>
      <left style="thin">
        <color rgb="FF8BB91D"/>
      </left>
      <right style="thin">
        <color rgb="FF8BB91D"/>
      </right>
      <top style="thin">
        <color rgb="FF8BB91D"/>
      </top>
      <bottom/>
      <diagonal/>
    </border>
    <border>
      <left/>
      <right style="thin">
        <color rgb="FF19375C"/>
      </right>
      <top style="thin">
        <color rgb="FF19375C"/>
      </top>
      <bottom/>
      <diagonal/>
    </border>
    <border>
      <left style="thin">
        <color rgb="FF8BB91D"/>
      </left>
      <right style="thin">
        <color rgb="FF8BB91D"/>
      </right>
      <top/>
      <bottom style="thin">
        <color rgb="FF19375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BB91D"/>
      </left>
      <right/>
      <top style="thin">
        <color rgb="FF8BB91D"/>
      </top>
      <bottom/>
      <diagonal/>
    </border>
    <border>
      <left style="thin">
        <color rgb="FF8BB91D"/>
      </left>
      <right style="thin">
        <color rgb="FF8BB91D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8BB91D"/>
      </left>
      <right/>
      <top/>
      <bottom/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45">
    <xf numFmtId="0" fontId="0" fillId="0" borderId="0" xfId="0"/>
    <xf numFmtId="0" fontId="6" fillId="0" borderId="0" xfId="0" applyFont="1"/>
    <xf numFmtId="9" fontId="6" fillId="0" borderId="17" xfId="0" applyNumberFormat="1" applyFont="1" applyBorder="1" applyAlignment="1">
      <alignment horizontal="center" vertical="center" wrapText="1"/>
    </xf>
    <xf numFmtId="9" fontId="8" fillId="0" borderId="17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9" fontId="8" fillId="0" borderId="17" xfId="1" applyFont="1" applyBorder="1" applyAlignment="1">
      <alignment horizontal="center" vertical="center" wrapText="1"/>
    </xf>
    <xf numFmtId="0" fontId="5" fillId="0" borderId="0" xfId="2" applyAlignment="1">
      <alignment horizontal="center"/>
    </xf>
    <xf numFmtId="0" fontId="5" fillId="0" borderId="0" xfId="2"/>
    <xf numFmtId="0" fontId="5" fillId="0" borderId="0" xfId="2" applyAlignment="1">
      <alignment vertical="center"/>
    </xf>
    <xf numFmtId="0" fontId="5" fillId="0" borderId="0" xfId="2" applyAlignment="1">
      <alignment horizontal="left" vertical="center"/>
    </xf>
    <xf numFmtId="0" fontId="5" fillId="0" borderId="0" xfId="2" applyAlignment="1">
      <alignment horizontal="left" vertical="center" wrapText="1"/>
    </xf>
    <xf numFmtId="0" fontId="5" fillId="0" borderId="0" xfId="2" applyAlignment="1">
      <alignment wrapText="1"/>
    </xf>
    <xf numFmtId="0" fontId="4" fillId="0" borderId="0" xfId="2" applyFont="1"/>
    <xf numFmtId="9" fontId="5" fillId="0" borderId="0" xfId="2" applyNumberFormat="1" applyAlignment="1">
      <alignment horizontal="center" vertical="center"/>
    </xf>
    <xf numFmtId="9" fontId="10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vertical="center"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wrapText="1"/>
    </xf>
    <xf numFmtId="0" fontId="8" fillId="4" borderId="17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center" vertical="center" wrapText="1"/>
    </xf>
    <xf numFmtId="9" fontId="6" fillId="4" borderId="17" xfId="0" applyNumberFormat="1" applyFont="1" applyFill="1" applyBorder="1" applyAlignment="1">
      <alignment horizontal="center" vertical="center" wrapText="1"/>
    </xf>
    <xf numFmtId="9" fontId="8" fillId="4" borderId="17" xfId="1" applyFont="1" applyFill="1" applyBorder="1" applyAlignment="1">
      <alignment horizontal="center" vertical="center" wrapText="1"/>
    </xf>
    <xf numFmtId="9" fontId="8" fillId="4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9" fontId="6" fillId="0" borderId="17" xfId="0" applyNumberFormat="1" applyFont="1" applyFill="1" applyBorder="1" applyAlignment="1">
      <alignment horizontal="center" vertical="center" wrapText="1"/>
    </xf>
    <xf numFmtId="9" fontId="8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9" fontId="8" fillId="0" borderId="17" xfId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12" fillId="2" borderId="14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top" wrapText="1"/>
    </xf>
    <xf numFmtId="0" fontId="12" fillId="2" borderId="19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left" vertical="center"/>
    </xf>
    <xf numFmtId="1" fontId="6" fillId="0" borderId="1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2" applyFont="1" applyAlignment="1">
      <alignment horizontal="left" vertical="center" wrapText="1"/>
    </xf>
    <xf numFmtId="0" fontId="5" fillId="0" borderId="0" xfId="2" applyNumberFormat="1" applyFill="1"/>
    <xf numFmtId="0" fontId="5" fillId="0" borderId="0" xfId="2" applyNumberForma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wrapText="1"/>
    </xf>
    <xf numFmtId="0" fontId="2" fillId="0" borderId="0" xfId="2" applyFont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0" fontId="6" fillId="4" borderId="0" xfId="0" applyFont="1" applyFill="1" applyBorder="1"/>
    <xf numFmtId="0" fontId="8" fillId="0" borderId="17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9" fontId="13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Fill="1" applyBorder="1"/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left" vertical="center" wrapText="1"/>
    </xf>
    <xf numFmtId="1" fontId="8" fillId="0" borderId="17" xfId="0" applyNumberFormat="1" applyFont="1" applyBorder="1" applyAlignment="1">
      <alignment horizontal="center" vertical="center" wrapText="1"/>
    </xf>
    <xf numFmtId="9" fontId="8" fillId="0" borderId="17" xfId="1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vertical="center" textRotation="90" wrapText="1"/>
    </xf>
    <xf numFmtId="0" fontId="13" fillId="0" borderId="22" xfId="0" applyFont="1" applyFill="1" applyBorder="1" applyAlignment="1">
      <alignment vertical="center" textRotation="90"/>
    </xf>
    <xf numFmtId="0" fontId="8" fillId="0" borderId="1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top" wrapText="1"/>
    </xf>
    <xf numFmtId="0" fontId="1" fillId="0" borderId="0" xfId="2" applyFont="1" applyAlignment="1">
      <alignment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1" fontId="8" fillId="0" borderId="17" xfId="0" applyNumberFormat="1" applyFont="1" applyBorder="1" applyAlignment="1">
      <alignment horizontal="left" vertical="center" wrapText="1"/>
    </xf>
    <xf numFmtId="9" fontId="8" fillId="0" borderId="17" xfId="0" applyNumberFormat="1" applyFont="1" applyBorder="1" applyAlignment="1">
      <alignment horizontal="left" vertical="center" wrapText="1"/>
    </xf>
    <xf numFmtId="9" fontId="8" fillId="0" borderId="17" xfId="0" applyNumberFormat="1" applyFont="1" applyFill="1" applyBorder="1" applyAlignment="1">
      <alignment horizontal="left" vertical="center" wrapText="1"/>
    </xf>
    <xf numFmtId="46" fontId="8" fillId="0" borderId="17" xfId="0" applyNumberFormat="1" applyFont="1" applyFill="1" applyBorder="1" applyAlignment="1">
      <alignment horizontal="left" vertical="center" wrapText="1"/>
    </xf>
    <xf numFmtId="9" fontId="8" fillId="4" borderId="17" xfId="0" applyNumberFormat="1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vertical="center" wrapText="1"/>
    </xf>
    <xf numFmtId="0" fontId="17" fillId="4" borderId="17" xfId="4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center" vertical="top" wrapText="1"/>
    </xf>
    <xf numFmtId="9" fontId="18" fillId="0" borderId="17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9" fontId="18" fillId="0" borderId="17" xfId="0" applyNumberFormat="1" applyFont="1" applyFill="1" applyBorder="1" applyAlignment="1">
      <alignment horizontal="center" vertical="center" wrapText="1"/>
    </xf>
    <xf numFmtId="9" fontId="18" fillId="0" borderId="17" xfId="1" applyFont="1" applyBorder="1" applyAlignment="1">
      <alignment horizontal="center" vertical="center" wrapText="1"/>
    </xf>
    <xf numFmtId="9" fontId="19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9" fontId="19" fillId="0" borderId="17" xfId="0" applyNumberFormat="1" applyFont="1" applyFill="1" applyBorder="1" applyAlignment="1">
      <alignment horizontal="center" vertical="center" wrapText="1"/>
    </xf>
    <xf numFmtId="9" fontId="19" fillId="0" borderId="17" xfId="1" applyFont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9" fontId="19" fillId="4" borderId="17" xfId="0" applyNumberFormat="1" applyFont="1" applyFill="1" applyBorder="1" applyAlignment="1">
      <alignment horizontal="center" vertical="center" wrapText="1"/>
    </xf>
    <xf numFmtId="9" fontId="19" fillId="4" borderId="17" xfId="1" applyFont="1" applyFill="1" applyBorder="1" applyAlignment="1">
      <alignment horizontal="center" vertical="center" wrapText="1"/>
    </xf>
    <xf numFmtId="9" fontId="16" fillId="4" borderId="17" xfId="0" applyNumberFormat="1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9" fontId="16" fillId="4" borderId="17" xfId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9" fontId="8" fillId="6" borderId="17" xfId="0" applyNumberFormat="1" applyFont="1" applyFill="1" applyBorder="1" applyAlignment="1">
      <alignment horizontal="center" vertical="center" wrapText="1"/>
    </xf>
    <xf numFmtId="9" fontId="8" fillId="6" borderId="17" xfId="1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9" fontId="8" fillId="6" borderId="17" xfId="1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5" fillId="0" borderId="0" xfId="2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8" fillId="0" borderId="13" xfId="0" applyFont="1" applyBorder="1"/>
    <xf numFmtId="0" fontId="6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/>
    <xf numFmtId="0" fontId="8" fillId="0" borderId="17" xfId="0" applyFont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5">
    <cellStyle name="Hipervínculo" xfId="4" builtinId="8"/>
    <cellStyle name="Normal" xfId="0" builtinId="0"/>
    <cellStyle name="Normal 2" xfId="2" xr:uid="{00000000-0005-0000-0000-000001000000}"/>
    <cellStyle name="Porcentaje" xfId="1" builtinId="5"/>
    <cellStyle name="Porcentaje 2" xfId="3" xr:uid="{00000000-0005-0000-0000-000003000000}"/>
  </cellStyles>
  <dxfs count="21">
    <dxf>
      <alignment horizontal="left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color theme="0"/>
      </font>
      <fill>
        <patternFill>
          <bgColor rgb="FF19375C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2" xr9:uid="{00000000-0011-0000-FFFF-FFFF00000000}">
      <tableStyleElement type="wholeTable" dxfId="20"/>
      <tableStyleElement type="headerRow" dxfId="19"/>
    </tableStyle>
  </tableStyles>
  <colors>
    <mruColors>
      <color rgb="FFFFFAEB"/>
      <color rgb="FFF2F7FC"/>
      <color rgb="FFE7F1F9"/>
      <color rgb="FFCCCCFF"/>
      <color rgb="FF009900"/>
      <color rgb="FF00CC00"/>
      <color rgb="FFFFCCFF"/>
      <color rgb="FFFF99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746125</xdr:colOff>
      <xdr:row>0</xdr:row>
      <xdr:rowOff>50800</xdr:rowOff>
    </xdr:from>
    <xdr:ext cx="3851275" cy="1181100"/>
    <xdr:pic>
      <xdr:nvPicPr>
        <xdr:cNvPr id="2" name="image3.jpg" title="Imagen">
          <a:extLst>
            <a:ext uri="{FF2B5EF4-FFF2-40B4-BE49-F238E27FC236}">
              <a16:creationId xmlns:a16="http://schemas.microsoft.com/office/drawing/2014/main" id="{B5692C60-C316-485B-AAD1-3F3581271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6125" y="50800"/>
          <a:ext cx="3851275" cy="118110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JES" displayName="EJES" ref="A2:F10" totalsRowCount="1">
  <autoFilter ref="A2:F9" xr:uid="{00000000-0009-0000-0100-000001000000}"/>
  <tableColumns count="6">
    <tableColumn id="1" xr3:uid="{00000000-0010-0000-0000-000001000000}" name="SIGLA" dataDxfId="18" totalsRowDxfId="17" dataCellStyle="Normal 2" totalsRowCellStyle="Normal 2"/>
    <tableColumn id="2" xr3:uid="{00000000-0010-0000-0000-000002000000}" name="N°" dataDxfId="16" totalsRowDxfId="15" dataCellStyle="Normal 2" totalsRowCellStyle="Normal 2"/>
    <tableColumn id="3" xr3:uid="{00000000-0010-0000-0000-000003000000}" name="COD" dataDxfId="14" totalsRowDxfId="13" dataCellStyle="Normal 2" totalsRowCellStyle="Normal 2">
      <calculatedColumnFormula>_xlfn.CONCAT(A3,B3)</calculatedColumnFormula>
    </tableColumn>
    <tableColumn id="4" xr3:uid="{00000000-0010-0000-0000-000004000000}" name="NOMBRE EJE ESTRATEGICO" dataCellStyle="Normal 2" totalsRowCellStyle="Normal 2"/>
    <tableColumn id="5" xr3:uid="{00000000-0010-0000-0000-000005000000}" name="OBJETIVO" dataDxfId="12" totalsRowDxfId="11" dataCellStyle="Normal 2" totalsRowCellStyle="Normal 2"/>
    <tableColumn id="6" xr3:uid="{00000000-0010-0000-0000-000006000000}" name="PONDERACION" totalsRowFunction="custom" dataDxfId="10" totalsRowDxfId="9" dataCellStyle="Normal 2" totalsRowCellStyle="Normal 2">
      <totalsRowFormula>SUM(EJES[PONDERACION])</totalsRow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G" displayName="PRG" ref="A2:I35" totalsRowShown="0" dataDxfId="8">
  <autoFilter ref="A2:I35" xr:uid="{00000000-0009-0000-0100-000002000000}"/>
  <tableColumns count="9">
    <tableColumn id="1" xr3:uid="{00000000-0010-0000-0100-000001000000}" name="EJE"/>
    <tableColumn id="9" xr3:uid="{00000000-0010-0000-0100-000009000000}" name="NOMBRE EJE" dataDxfId="7" dataCellStyle="Normal 2">
      <calculatedColumnFormula>VLOOKUP(PRG[[#This Row],[EJE]],EJES[[#All],[COD]:[NOMBRE EJE ESTRATEGICO]],2,0)</calculatedColumnFormula>
    </tableColumn>
    <tableColumn id="2" xr3:uid="{00000000-0010-0000-0100-000002000000}" name="SIGLA" dataDxfId="6"/>
    <tableColumn id="3" xr3:uid="{00000000-0010-0000-0100-000003000000}" name="N°" dataDxfId="5"/>
    <tableColumn id="4" xr3:uid="{00000000-0010-0000-0100-000004000000}" name="COD" dataDxfId="4">
      <calculatedColumnFormula>_xlfn.CONCAT(C3,D3)</calculatedColumnFormula>
    </tableColumn>
    <tableColumn id="8" xr3:uid="{00000000-0010-0000-0100-000008000000}" name="CODCOM" dataDxfId="3">
      <calculatedColumnFormula>PRG[[#This Row],[EJE]]&amp;PRG[[#This Row],[COD]]</calculatedColumnFormula>
    </tableColumn>
    <tableColumn id="5" xr3:uid="{00000000-0010-0000-0100-000005000000}" name="NOMBRE PROGRAMA" dataDxfId="2"/>
    <tableColumn id="6" xr3:uid="{00000000-0010-0000-0100-000006000000}" name="OBJETIVO" dataDxfId="1"/>
    <tableColumn id="7" xr3:uid="{00000000-0010-0000-0100-000007000000}" name="PONDERACION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activeCell="D10" sqref="D10"/>
    </sheetView>
  </sheetViews>
  <sheetFormatPr baseColWidth="10" defaultColWidth="11.42578125" defaultRowHeight="15" x14ac:dyDescent="0.25"/>
  <cols>
    <col min="1" max="1" width="8.28515625" style="8" customWidth="1"/>
    <col min="2" max="2" width="5.28515625" style="8" customWidth="1"/>
    <col min="3" max="3" width="7" style="8" customWidth="1"/>
    <col min="4" max="4" width="56.42578125" style="8" bestFit="1" customWidth="1"/>
    <col min="5" max="5" width="131.7109375" style="8" customWidth="1"/>
    <col min="6" max="6" width="16.42578125" style="8" customWidth="1"/>
    <col min="7" max="16384" width="11.42578125" style="8"/>
  </cols>
  <sheetData>
    <row r="1" spans="1:6" x14ac:dyDescent="0.25">
      <c r="A1" s="116" t="s">
        <v>154</v>
      </c>
      <c r="B1" s="116"/>
      <c r="C1" s="116"/>
    </row>
    <row r="2" spans="1:6" x14ac:dyDescent="0.25">
      <c r="A2" s="8" t="s">
        <v>155</v>
      </c>
      <c r="B2" s="8" t="s">
        <v>156</v>
      </c>
      <c r="C2" s="8" t="s">
        <v>157</v>
      </c>
      <c r="D2" s="9" t="s">
        <v>158</v>
      </c>
      <c r="E2" s="8" t="s">
        <v>159</v>
      </c>
      <c r="F2" s="8" t="s">
        <v>160</v>
      </c>
    </row>
    <row r="3" spans="1:6" ht="60" x14ac:dyDescent="0.25">
      <c r="A3" s="10" t="s">
        <v>161</v>
      </c>
      <c r="B3" s="10">
        <v>1</v>
      </c>
      <c r="C3" s="10" t="str">
        <f>_xlfn.CONCAT(A3,B3)</f>
        <v>EJE1</v>
      </c>
      <c r="D3" s="10" t="s">
        <v>162</v>
      </c>
      <c r="E3" s="11" t="s">
        <v>163</v>
      </c>
      <c r="F3" s="14">
        <v>0.1</v>
      </c>
    </row>
    <row r="4" spans="1:6" ht="60" x14ac:dyDescent="0.25">
      <c r="A4" s="10" t="s">
        <v>161</v>
      </c>
      <c r="B4" s="10">
        <v>2</v>
      </c>
      <c r="C4" s="10" t="str">
        <f t="shared" ref="C4:C8" si="0">_xlfn.CONCAT(A4,B4)</f>
        <v>EJE2</v>
      </c>
      <c r="D4" s="8" t="s">
        <v>164</v>
      </c>
      <c r="E4" s="12" t="s">
        <v>165</v>
      </c>
      <c r="F4" s="14">
        <v>0.3</v>
      </c>
    </row>
    <row r="5" spans="1:6" ht="45" x14ac:dyDescent="0.25">
      <c r="A5" s="10" t="s">
        <v>161</v>
      </c>
      <c r="B5" s="10">
        <v>3</v>
      </c>
      <c r="C5" s="10" t="str">
        <f t="shared" si="0"/>
        <v>EJE3</v>
      </c>
      <c r="D5" s="8" t="s">
        <v>166</v>
      </c>
      <c r="E5" s="12" t="s">
        <v>167</v>
      </c>
      <c r="F5" s="14">
        <v>0.15</v>
      </c>
    </row>
    <row r="6" spans="1:6" ht="60" x14ac:dyDescent="0.25">
      <c r="A6" s="10" t="s">
        <v>161</v>
      </c>
      <c r="B6" s="10">
        <v>4</v>
      </c>
      <c r="C6" s="10" t="str">
        <f t="shared" si="0"/>
        <v>EJE4</v>
      </c>
      <c r="D6" s="12" t="s">
        <v>168</v>
      </c>
      <c r="E6" s="12" t="s">
        <v>169</v>
      </c>
      <c r="F6" s="14">
        <v>0.15</v>
      </c>
    </row>
    <row r="7" spans="1:6" ht="45" x14ac:dyDescent="0.25">
      <c r="A7" s="10" t="s">
        <v>161</v>
      </c>
      <c r="B7" s="10">
        <v>5</v>
      </c>
      <c r="C7" s="10" t="str">
        <f t="shared" si="0"/>
        <v>EJE5</v>
      </c>
      <c r="D7" s="11" t="s">
        <v>170</v>
      </c>
      <c r="E7" s="12" t="s">
        <v>171</v>
      </c>
      <c r="F7" s="14">
        <v>0.1</v>
      </c>
    </row>
    <row r="8" spans="1:6" ht="75" x14ac:dyDescent="0.25">
      <c r="A8" s="10" t="s">
        <v>161</v>
      </c>
      <c r="B8" s="10">
        <v>6</v>
      </c>
      <c r="C8" s="10" t="str">
        <f t="shared" si="0"/>
        <v>EJE6</v>
      </c>
      <c r="D8" s="10" t="s">
        <v>172</v>
      </c>
      <c r="E8" s="12" t="s">
        <v>173</v>
      </c>
      <c r="F8" s="14">
        <v>0.1</v>
      </c>
    </row>
    <row r="9" spans="1:6" ht="75" x14ac:dyDescent="0.25">
      <c r="A9" s="10" t="s">
        <v>161</v>
      </c>
      <c r="B9" s="10">
        <v>7</v>
      </c>
      <c r="C9" s="10" t="str">
        <f>_xlfn.CONCAT(A9,B9)</f>
        <v>EJE7</v>
      </c>
      <c r="D9" s="82" t="s">
        <v>341</v>
      </c>
      <c r="E9" s="12" t="s">
        <v>174</v>
      </c>
      <c r="F9" s="14">
        <v>0.1</v>
      </c>
    </row>
    <row r="10" spans="1:6" x14ac:dyDescent="0.25">
      <c r="A10" s="10"/>
      <c r="B10" s="10"/>
      <c r="C10" s="10"/>
      <c r="E10" s="12"/>
      <c r="F10" s="15">
        <f>SUM(EJES[PONDERACION])</f>
        <v>1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workbookViewId="0">
      <selection activeCell="F3" sqref="F3"/>
    </sheetView>
  </sheetViews>
  <sheetFormatPr baseColWidth="10" defaultColWidth="11.42578125" defaultRowHeight="15" x14ac:dyDescent="0.25"/>
  <cols>
    <col min="1" max="1" width="11.42578125" style="8"/>
    <col min="2" max="2" width="34" style="8" customWidth="1"/>
    <col min="3" max="3" width="8.28515625" style="8" customWidth="1"/>
    <col min="4" max="4" width="5.28515625" style="8" customWidth="1"/>
    <col min="5" max="5" width="8.140625" style="8" customWidth="1"/>
    <col min="6" max="6" width="11.85546875" style="8" customWidth="1"/>
    <col min="7" max="7" width="48.85546875" style="8" bestFit="1" customWidth="1"/>
    <col min="8" max="8" width="131.7109375" style="8" customWidth="1"/>
    <col min="9" max="9" width="16.42578125" style="8" customWidth="1"/>
    <col min="10" max="16384" width="11.42578125" style="8"/>
  </cols>
  <sheetData>
    <row r="1" spans="1:9" x14ac:dyDescent="0.25">
      <c r="C1" s="116" t="s">
        <v>175</v>
      </c>
      <c r="D1" s="116"/>
      <c r="E1" s="116"/>
      <c r="F1" s="7"/>
    </row>
    <row r="2" spans="1:9" x14ac:dyDescent="0.25">
      <c r="A2" s="8" t="s">
        <v>161</v>
      </c>
      <c r="B2" s="13" t="s">
        <v>215</v>
      </c>
      <c r="C2" s="8" t="s">
        <v>155</v>
      </c>
      <c r="D2" s="8" t="s">
        <v>156</v>
      </c>
      <c r="E2" s="8" t="s">
        <v>157</v>
      </c>
      <c r="F2" s="8" t="s">
        <v>176</v>
      </c>
      <c r="G2" s="9" t="s">
        <v>177</v>
      </c>
      <c r="H2" s="8" t="s">
        <v>159</v>
      </c>
      <c r="I2" s="8" t="s">
        <v>160</v>
      </c>
    </row>
    <row r="3" spans="1:9" ht="30" x14ac:dyDescent="0.25">
      <c r="A3" s="9" t="s">
        <v>178</v>
      </c>
      <c r="B3" s="9" t="str">
        <f>VLOOKUP(PRG[[#This Row],[EJE]],EJES[[#All],[COD]:[NOMBRE EJE ESTRATEGICO]],2,0)</f>
        <v>Talento Humano: "Avanzando Juntos"</v>
      </c>
      <c r="C3" s="10" t="s">
        <v>179</v>
      </c>
      <c r="D3" s="10">
        <v>1</v>
      </c>
      <c r="E3" s="10" t="str">
        <f t="shared" ref="E3:E35" si="0">_xlfn.CONCAT(C3,D3)</f>
        <v>PGM1</v>
      </c>
      <c r="F3" s="10" t="str">
        <f>PRG[[#This Row],[EJE]]&amp;PRG[[#This Row],[COD]]</f>
        <v>EJE1PGM1</v>
      </c>
      <c r="G3" s="11" t="s">
        <v>26</v>
      </c>
      <c r="H3" s="12" t="s">
        <v>180</v>
      </c>
      <c r="I3" s="10">
        <v>0</v>
      </c>
    </row>
    <row r="4" spans="1:9" ht="30" x14ac:dyDescent="0.25">
      <c r="A4" s="9" t="s">
        <v>178</v>
      </c>
      <c r="B4" s="9" t="str">
        <f>VLOOKUP(PRG[[#This Row],[EJE]],EJES[[#All],[COD]:[NOMBRE EJE ESTRATEGICO]],2,0)</f>
        <v>Talento Humano: "Avanzando Juntos"</v>
      </c>
      <c r="C4" s="10" t="s">
        <v>179</v>
      </c>
      <c r="D4" s="10">
        <v>2</v>
      </c>
      <c r="E4" s="10" t="str">
        <f t="shared" si="0"/>
        <v>PGM2</v>
      </c>
      <c r="F4" s="10" t="str">
        <f>PRG[[#This Row],[EJE]]&amp;PRG[[#This Row],[COD]]</f>
        <v>EJE1PGM2</v>
      </c>
      <c r="G4" s="16" t="s">
        <v>8</v>
      </c>
      <c r="H4" s="17" t="s">
        <v>181</v>
      </c>
      <c r="I4" s="10">
        <v>0</v>
      </c>
    </row>
    <row r="5" spans="1:9" ht="45" x14ac:dyDescent="0.25">
      <c r="A5" s="9" t="s">
        <v>178</v>
      </c>
      <c r="B5" s="9" t="str">
        <f>VLOOKUP(PRG[[#This Row],[EJE]],EJES[[#All],[COD]:[NOMBRE EJE ESTRATEGICO]],2,0)</f>
        <v>Talento Humano: "Avanzando Juntos"</v>
      </c>
      <c r="C5" s="10" t="s">
        <v>179</v>
      </c>
      <c r="D5" s="10">
        <v>3</v>
      </c>
      <c r="E5" s="10" t="str">
        <f t="shared" si="0"/>
        <v>PGM3</v>
      </c>
      <c r="F5" s="10" t="str">
        <f>PRG[[#This Row],[EJE]]&amp;PRG[[#This Row],[COD]]</f>
        <v>EJE1PGM3</v>
      </c>
      <c r="G5" s="11" t="s">
        <v>38</v>
      </c>
      <c r="H5" s="18" t="s">
        <v>182</v>
      </c>
      <c r="I5" s="10">
        <v>0</v>
      </c>
    </row>
    <row r="6" spans="1:9" ht="45" x14ac:dyDescent="0.25">
      <c r="A6" s="9" t="s">
        <v>183</v>
      </c>
      <c r="B6" s="9" t="str">
        <f>VLOOKUP(PRG[[#This Row],[EJE]],EJES[[#All],[COD]:[NOMBRE EJE ESTRATEGICO]],2,0)</f>
        <v>Calidad de los servicios "Compromiso con la mejora continua"</v>
      </c>
      <c r="C6" s="10" t="s">
        <v>179</v>
      </c>
      <c r="D6" s="10">
        <v>1</v>
      </c>
      <c r="E6" s="10" t="str">
        <f t="shared" si="0"/>
        <v>PGM1</v>
      </c>
      <c r="F6" s="10" t="str">
        <f>PRG[[#This Row],[EJE]]&amp;PRG[[#This Row],[COD]]</f>
        <v>EJE2PGM1</v>
      </c>
      <c r="G6" s="16" t="s">
        <v>41</v>
      </c>
      <c r="H6" s="17" t="s">
        <v>184</v>
      </c>
      <c r="I6" s="10">
        <v>0</v>
      </c>
    </row>
    <row r="7" spans="1:9" ht="30" x14ac:dyDescent="0.25">
      <c r="A7" s="8" t="s">
        <v>183</v>
      </c>
      <c r="B7" s="8" t="str">
        <f>VLOOKUP(PRG[[#This Row],[EJE]],EJES[[#All],[COD]:[NOMBRE EJE ESTRATEGICO]],2,0)</f>
        <v>Calidad de los servicios "Compromiso con la mejora continua"</v>
      </c>
      <c r="C7" s="10" t="s">
        <v>179</v>
      </c>
      <c r="D7" s="10">
        <v>2</v>
      </c>
      <c r="E7" s="10" t="str">
        <f t="shared" si="0"/>
        <v>PGM2</v>
      </c>
      <c r="F7" s="10" t="str">
        <f>PRG[[#This Row],[EJE]]&amp;PRG[[#This Row],[COD]]</f>
        <v>EJE2PGM2</v>
      </c>
      <c r="G7" s="19" t="s">
        <v>44</v>
      </c>
      <c r="H7" s="20" t="s">
        <v>185</v>
      </c>
      <c r="I7" s="10">
        <v>0</v>
      </c>
    </row>
    <row r="8" spans="1:9" ht="30" x14ac:dyDescent="0.25">
      <c r="A8" s="8" t="s">
        <v>183</v>
      </c>
      <c r="B8" s="8" t="str">
        <f>VLOOKUP(PRG[[#This Row],[EJE]],EJES[[#All],[COD]:[NOMBRE EJE ESTRATEGICO]],2,0)</f>
        <v>Calidad de los servicios "Compromiso con la mejora continua"</v>
      </c>
      <c r="C8" s="10" t="s">
        <v>179</v>
      </c>
      <c r="D8" s="10">
        <v>3</v>
      </c>
      <c r="E8" s="10" t="str">
        <f t="shared" si="0"/>
        <v>PGM3</v>
      </c>
      <c r="F8" s="10" t="str">
        <f>PRG[[#This Row],[EJE]]&amp;PRG[[#This Row],[COD]]</f>
        <v>EJE2PGM3</v>
      </c>
      <c r="G8" s="19" t="s">
        <v>50</v>
      </c>
      <c r="H8" s="20" t="s">
        <v>186</v>
      </c>
      <c r="I8" s="10">
        <v>0</v>
      </c>
    </row>
    <row r="9" spans="1:9" ht="30" x14ac:dyDescent="0.25">
      <c r="A9" s="8" t="s">
        <v>183</v>
      </c>
      <c r="B9" s="8" t="str">
        <f>VLOOKUP(PRG[[#This Row],[EJE]],EJES[[#All],[COD]:[NOMBRE EJE ESTRATEGICO]],2,0)</f>
        <v>Calidad de los servicios "Compromiso con la mejora continua"</v>
      </c>
      <c r="C9" s="10" t="s">
        <v>179</v>
      </c>
      <c r="D9" s="10">
        <v>4</v>
      </c>
      <c r="E9" s="10" t="str">
        <f t="shared" si="0"/>
        <v>PGM4</v>
      </c>
      <c r="F9" s="10" t="str">
        <f>PRG[[#This Row],[EJE]]&amp;PRG[[#This Row],[COD]]</f>
        <v>EJE2PGM4</v>
      </c>
      <c r="G9" s="19" t="s">
        <v>55</v>
      </c>
      <c r="H9" s="20" t="s">
        <v>187</v>
      </c>
      <c r="I9" s="10">
        <v>0</v>
      </c>
    </row>
    <row r="10" spans="1:9" ht="30" x14ac:dyDescent="0.25">
      <c r="A10" s="8" t="s">
        <v>183</v>
      </c>
      <c r="B10" s="8" t="str">
        <f>VLOOKUP(PRG[[#This Row],[EJE]],EJES[[#All],[COD]:[NOMBRE EJE ESTRATEGICO]],2,0)</f>
        <v>Calidad de los servicios "Compromiso con la mejora continua"</v>
      </c>
      <c r="C10" s="10" t="s">
        <v>179</v>
      </c>
      <c r="D10" s="10">
        <v>5</v>
      </c>
      <c r="E10" s="10" t="str">
        <f t="shared" si="0"/>
        <v>PGM5</v>
      </c>
      <c r="F10" s="10" t="str">
        <f>PRG[[#This Row],[EJE]]&amp;PRG[[#This Row],[COD]]</f>
        <v>EJE2PGM5</v>
      </c>
      <c r="G10" s="44" t="s">
        <v>269</v>
      </c>
      <c r="H10" s="20" t="s">
        <v>188</v>
      </c>
      <c r="I10" s="10">
        <v>0</v>
      </c>
    </row>
    <row r="11" spans="1:9" ht="33" customHeight="1" x14ac:dyDescent="0.25">
      <c r="A11" s="8" t="s">
        <v>183</v>
      </c>
      <c r="B11" s="8" t="str">
        <f>VLOOKUP(PRG[[#This Row],[EJE]],EJES[[#All],[COD]:[NOMBRE EJE ESTRATEGICO]],2,0)</f>
        <v>Calidad de los servicios "Compromiso con la mejora continua"</v>
      </c>
      <c r="C11" s="10" t="s">
        <v>179</v>
      </c>
      <c r="D11" s="10">
        <v>6</v>
      </c>
      <c r="E11" s="10" t="str">
        <f t="shared" si="0"/>
        <v>PGM6</v>
      </c>
      <c r="F11" s="10" t="str">
        <f>PRG[[#This Row],[EJE]]&amp;PRG[[#This Row],[COD]]</f>
        <v>EJE2PGM6</v>
      </c>
      <c r="G11" s="19" t="s">
        <v>63</v>
      </c>
      <c r="H11" s="20" t="s">
        <v>189</v>
      </c>
      <c r="I11" s="10">
        <v>0</v>
      </c>
    </row>
    <row r="12" spans="1:9" ht="30" customHeight="1" x14ac:dyDescent="0.25">
      <c r="A12" s="8" t="s">
        <v>183</v>
      </c>
      <c r="B12" s="45" t="str">
        <f>VLOOKUP(PRG[[#This Row],[EJE]],EJES[[#All],[COD]:[NOMBRE EJE ESTRATEGICO]],2,0)</f>
        <v>Calidad de los servicios "Compromiso con la mejora continua"</v>
      </c>
      <c r="C12" s="47" t="s">
        <v>179</v>
      </c>
      <c r="D12" s="10">
        <v>7</v>
      </c>
      <c r="E12" s="10" t="str">
        <f>_xlfn.CONCAT(C12,D12)</f>
        <v>PGM7</v>
      </c>
      <c r="F12" s="46" t="str">
        <f>PRG[[#This Row],[EJE]]&amp;PRG[[#This Row],[COD]]</f>
        <v>EJE2PGM7</v>
      </c>
      <c r="G12" s="19" t="s">
        <v>267</v>
      </c>
      <c r="H12" s="49" t="s">
        <v>290</v>
      </c>
      <c r="I12" s="10"/>
    </row>
    <row r="13" spans="1:9" ht="30" x14ac:dyDescent="0.25">
      <c r="A13" s="8" t="s">
        <v>190</v>
      </c>
      <c r="B13" s="8" t="str">
        <f>VLOOKUP(PRG[[#This Row],[EJE]],EJES[[#All],[COD]:[NOMBRE EJE ESTRATEGICO]],2,0)</f>
        <v>Infraestructura "Transformando Nuestro Espacio"</v>
      </c>
      <c r="C13" s="10" t="s">
        <v>179</v>
      </c>
      <c r="D13" s="10">
        <v>1</v>
      </c>
      <c r="E13" s="10" t="str">
        <f t="shared" si="0"/>
        <v>PGM1</v>
      </c>
      <c r="F13" s="10" t="str">
        <f>PRG[[#This Row],[EJE]]&amp;PRG[[#This Row],[COD]]</f>
        <v>EJE3PGM1</v>
      </c>
      <c r="G13" s="19" t="s">
        <v>66</v>
      </c>
      <c r="H13" s="20" t="s">
        <v>191</v>
      </c>
      <c r="I13" s="10">
        <v>0</v>
      </c>
    </row>
    <row r="14" spans="1:9" ht="30" x14ac:dyDescent="0.25">
      <c r="A14" s="8" t="s">
        <v>190</v>
      </c>
      <c r="B14" s="8" t="str">
        <f>VLOOKUP(PRG[[#This Row],[EJE]],EJES[[#All],[COD]:[NOMBRE EJE ESTRATEGICO]],2,0)</f>
        <v>Infraestructura "Transformando Nuestro Espacio"</v>
      </c>
      <c r="C14" s="10" t="s">
        <v>179</v>
      </c>
      <c r="D14" s="10">
        <v>2</v>
      </c>
      <c r="E14" s="10" t="str">
        <f t="shared" si="0"/>
        <v>PGM2</v>
      </c>
      <c r="F14" s="10" t="str">
        <f>PRG[[#This Row],[EJE]]&amp;PRG[[#This Row],[COD]]</f>
        <v>EJE3PGM2</v>
      </c>
      <c r="G14" s="19" t="s">
        <v>67</v>
      </c>
      <c r="H14" s="20" t="s">
        <v>192</v>
      </c>
      <c r="I14" s="10">
        <v>0</v>
      </c>
    </row>
    <row r="15" spans="1:9" ht="30" x14ac:dyDescent="0.25">
      <c r="A15" s="8" t="s">
        <v>190</v>
      </c>
      <c r="B15" s="8" t="str">
        <f>VLOOKUP(PRG[[#This Row],[EJE]],EJES[[#All],[COD]:[NOMBRE EJE ESTRATEGICO]],2,0)</f>
        <v>Infraestructura "Transformando Nuestro Espacio"</v>
      </c>
      <c r="C15" s="10" t="s">
        <v>179</v>
      </c>
      <c r="D15" s="10">
        <v>3</v>
      </c>
      <c r="E15" s="10" t="str">
        <f t="shared" si="0"/>
        <v>PGM3</v>
      </c>
      <c r="F15" s="10" t="str">
        <f>PRG[[#This Row],[EJE]]&amp;PRG[[#This Row],[COD]]</f>
        <v>EJE3PGM3</v>
      </c>
      <c r="G15" s="19" t="s">
        <v>68</v>
      </c>
      <c r="H15" s="20" t="s">
        <v>217</v>
      </c>
      <c r="I15" s="10">
        <v>0</v>
      </c>
    </row>
    <row r="16" spans="1:9" ht="30" x14ac:dyDescent="0.25">
      <c r="A16" s="8" t="s">
        <v>190</v>
      </c>
      <c r="B16" s="8" t="str">
        <f>VLOOKUP(PRG[[#This Row],[EJE]],EJES[[#All],[COD]:[NOMBRE EJE ESTRATEGICO]],2,0)</f>
        <v>Infraestructura "Transformando Nuestro Espacio"</v>
      </c>
      <c r="C16" s="10" t="s">
        <v>179</v>
      </c>
      <c r="D16" s="10">
        <v>4</v>
      </c>
      <c r="E16" s="10" t="str">
        <f t="shared" si="0"/>
        <v>PGM4</v>
      </c>
      <c r="F16" s="10" t="str">
        <f>PRG[[#This Row],[EJE]]&amp;PRG[[#This Row],[COD]]</f>
        <v>EJE3PGM4</v>
      </c>
      <c r="G16" s="19" t="s">
        <v>6</v>
      </c>
      <c r="H16" s="20" t="s">
        <v>193</v>
      </c>
      <c r="I16" s="10">
        <v>0</v>
      </c>
    </row>
    <row r="17" spans="1:9" ht="30" x14ac:dyDescent="0.25">
      <c r="A17" s="8" t="s">
        <v>190</v>
      </c>
      <c r="B17" s="8" t="str">
        <f>VLOOKUP(PRG[[#This Row],[EJE]],EJES[[#All],[COD]:[NOMBRE EJE ESTRATEGICO]],2,0)</f>
        <v>Infraestructura "Transformando Nuestro Espacio"</v>
      </c>
      <c r="C17" s="10" t="s">
        <v>179</v>
      </c>
      <c r="D17" s="10">
        <v>5</v>
      </c>
      <c r="E17" s="10" t="str">
        <f t="shared" si="0"/>
        <v>PGM5</v>
      </c>
      <c r="F17" s="10" t="str">
        <f>PRG[[#This Row],[EJE]]&amp;PRG[[#This Row],[COD]]</f>
        <v>EJE3PGM5</v>
      </c>
      <c r="G17" s="19" t="s">
        <v>71</v>
      </c>
      <c r="H17" s="20" t="s">
        <v>194</v>
      </c>
      <c r="I17" s="10">
        <v>0</v>
      </c>
    </row>
    <row r="18" spans="1:9" ht="30" x14ac:dyDescent="0.25">
      <c r="A18" s="8" t="s">
        <v>190</v>
      </c>
      <c r="B18" s="8" t="str">
        <f>VLOOKUP(PRG[[#This Row],[EJE]],EJES[[#All],[COD]:[NOMBRE EJE ESTRATEGICO]],2,0)</f>
        <v>Infraestructura "Transformando Nuestro Espacio"</v>
      </c>
      <c r="C18" s="10" t="s">
        <v>179</v>
      </c>
      <c r="D18" s="10">
        <v>6</v>
      </c>
      <c r="E18" s="10" t="str">
        <f t="shared" si="0"/>
        <v>PGM6</v>
      </c>
      <c r="F18" s="10" t="str">
        <f>PRG[[#This Row],[EJE]]&amp;PRG[[#This Row],[COD]]</f>
        <v>EJE3PGM6</v>
      </c>
      <c r="G18" s="19" t="s">
        <v>72</v>
      </c>
      <c r="H18" s="20" t="s">
        <v>195</v>
      </c>
      <c r="I18" s="10">
        <v>0</v>
      </c>
    </row>
    <row r="19" spans="1:9" ht="31.5" customHeight="1" x14ac:dyDescent="0.25">
      <c r="A19" s="8" t="s">
        <v>190</v>
      </c>
      <c r="B19" s="8" t="str">
        <f>VLOOKUP(PRG[[#This Row],[EJE]],EJES[[#All],[COD]:[NOMBRE EJE ESTRATEGICO]],2,0)</f>
        <v>Infraestructura "Transformando Nuestro Espacio"</v>
      </c>
      <c r="C19" s="10" t="s">
        <v>179</v>
      </c>
      <c r="D19" s="10">
        <v>7</v>
      </c>
      <c r="E19" s="10" t="str">
        <f t="shared" si="0"/>
        <v>PGM7</v>
      </c>
      <c r="F19" s="10" t="str">
        <f>PRG[[#This Row],[EJE]]&amp;PRG[[#This Row],[COD]]</f>
        <v>EJE3PGM7</v>
      </c>
      <c r="G19" s="44" t="s">
        <v>256</v>
      </c>
      <c r="H19" s="48" t="s">
        <v>291</v>
      </c>
      <c r="I19" s="10">
        <v>0</v>
      </c>
    </row>
    <row r="20" spans="1:9" ht="30" x14ac:dyDescent="0.25">
      <c r="A20" s="8" t="s">
        <v>196</v>
      </c>
      <c r="B20" s="8" t="str">
        <f>VLOOKUP(PRG[[#This Row],[EJE]],EJES[[#All],[COD]:[NOMBRE EJE ESTRATEGICO]],2,0)</f>
        <v>Sostenibilidad administrativa y financiera "Administración Eficiente para un Futuro Sostenible"</v>
      </c>
      <c r="C20" s="10" t="s">
        <v>179</v>
      </c>
      <c r="D20" s="10">
        <v>1</v>
      </c>
      <c r="E20" s="10" t="str">
        <f t="shared" si="0"/>
        <v>PGM1</v>
      </c>
      <c r="F20" s="10" t="str">
        <f>PRG[[#This Row],[EJE]]&amp;PRG[[#This Row],[COD]]</f>
        <v>EJE4PGM1</v>
      </c>
      <c r="G20" s="19" t="s">
        <v>74</v>
      </c>
      <c r="H20" s="20" t="s">
        <v>197</v>
      </c>
      <c r="I20" s="10">
        <v>0</v>
      </c>
    </row>
    <row r="21" spans="1:9" ht="30" x14ac:dyDescent="0.25">
      <c r="A21" s="8" t="s">
        <v>196</v>
      </c>
      <c r="B21" s="8" t="str">
        <f>VLOOKUP(PRG[[#This Row],[EJE]],EJES[[#All],[COD]:[NOMBRE EJE ESTRATEGICO]],2,0)</f>
        <v>Sostenibilidad administrativa y financiera "Administración Eficiente para un Futuro Sostenible"</v>
      </c>
      <c r="C21" s="10" t="s">
        <v>179</v>
      </c>
      <c r="D21" s="10">
        <v>2</v>
      </c>
      <c r="E21" s="10" t="str">
        <f t="shared" si="0"/>
        <v>PGM2</v>
      </c>
      <c r="F21" s="10" t="str">
        <f>PRG[[#This Row],[EJE]]&amp;PRG[[#This Row],[COD]]</f>
        <v>EJE4PGM2</v>
      </c>
      <c r="G21" s="19" t="s">
        <v>81</v>
      </c>
      <c r="H21" s="20" t="s">
        <v>198</v>
      </c>
      <c r="I21" s="10">
        <v>0</v>
      </c>
    </row>
    <row r="22" spans="1:9" ht="30" x14ac:dyDescent="0.25">
      <c r="A22" s="8" t="s">
        <v>196</v>
      </c>
      <c r="B22" s="8" t="str">
        <f>VLOOKUP(PRG[[#This Row],[EJE]],EJES[[#All],[COD]:[NOMBRE EJE ESTRATEGICO]],2,0)</f>
        <v>Sostenibilidad administrativa y financiera "Administración Eficiente para un Futuro Sostenible"</v>
      </c>
      <c r="C22" s="10" t="s">
        <v>179</v>
      </c>
      <c r="D22" s="10">
        <v>3</v>
      </c>
      <c r="E22" s="10" t="str">
        <f t="shared" si="0"/>
        <v>PGM3</v>
      </c>
      <c r="F22" s="10" t="str">
        <f>PRG[[#This Row],[EJE]]&amp;PRG[[#This Row],[COD]]</f>
        <v>EJE4PGM3</v>
      </c>
      <c r="G22" s="19" t="s">
        <v>90</v>
      </c>
      <c r="H22" s="20" t="s">
        <v>199</v>
      </c>
      <c r="I22" s="10">
        <v>0</v>
      </c>
    </row>
    <row r="23" spans="1:9" ht="30" x14ac:dyDescent="0.25">
      <c r="A23" s="8" t="s">
        <v>196</v>
      </c>
      <c r="B23" s="8" t="str">
        <f>VLOOKUP(PRG[[#This Row],[EJE]],EJES[[#All],[COD]:[NOMBRE EJE ESTRATEGICO]],2,0)</f>
        <v>Sostenibilidad administrativa y financiera "Administración Eficiente para un Futuro Sostenible"</v>
      </c>
      <c r="C23" s="10" t="s">
        <v>179</v>
      </c>
      <c r="D23" s="10">
        <v>4</v>
      </c>
      <c r="E23" s="10" t="str">
        <f t="shared" si="0"/>
        <v>PGM4</v>
      </c>
      <c r="F23" s="10" t="str">
        <f>PRG[[#This Row],[EJE]]&amp;PRG[[#This Row],[COD]]</f>
        <v>EJE4PGM4</v>
      </c>
      <c r="G23" s="19" t="s">
        <v>97</v>
      </c>
      <c r="H23" s="20" t="s">
        <v>200</v>
      </c>
      <c r="I23" s="10">
        <v>0</v>
      </c>
    </row>
    <row r="24" spans="1:9" ht="30" x14ac:dyDescent="0.25">
      <c r="A24" s="8" t="s">
        <v>196</v>
      </c>
      <c r="B24" s="8" t="str">
        <f>VLOOKUP(PRG[[#This Row],[EJE]],EJES[[#All],[COD]:[NOMBRE EJE ESTRATEGICO]],2,0)</f>
        <v>Sostenibilidad administrativa y financiera "Administración Eficiente para un Futuro Sostenible"</v>
      </c>
      <c r="C24" s="10" t="s">
        <v>179</v>
      </c>
      <c r="D24" s="10">
        <v>5</v>
      </c>
      <c r="E24" s="10" t="str">
        <f t="shared" si="0"/>
        <v>PGM5</v>
      </c>
      <c r="F24" s="10" t="str">
        <f>PRG[[#This Row],[EJE]]&amp;PRG[[#This Row],[COD]]</f>
        <v>EJE4PGM5</v>
      </c>
      <c r="G24" s="19" t="s">
        <v>98</v>
      </c>
      <c r="H24" s="20" t="s">
        <v>201</v>
      </c>
      <c r="I24" s="10">
        <v>0</v>
      </c>
    </row>
    <row r="25" spans="1:9" ht="30" x14ac:dyDescent="0.25">
      <c r="A25" s="8" t="s">
        <v>196</v>
      </c>
      <c r="B25" s="8" t="str">
        <f>VLOOKUP(PRG[[#This Row],[EJE]],EJES[[#All],[COD]:[NOMBRE EJE ESTRATEGICO]],2,0)</f>
        <v>Sostenibilidad administrativa y financiera "Administración Eficiente para un Futuro Sostenible"</v>
      </c>
      <c r="C25" s="10" t="s">
        <v>179</v>
      </c>
      <c r="D25" s="10">
        <v>6</v>
      </c>
      <c r="E25" s="10" t="str">
        <f t="shared" si="0"/>
        <v>PGM6</v>
      </c>
      <c r="F25" s="10" t="str">
        <f>PRG[[#This Row],[EJE]]&amp;PRG[[#This Row],[COD]]</f>
        <v>EJE4PGM6</v>
      </c>
      <c r="G25" s="19" t="s">
        <v>99</v>
      </c>
      <c r="H25" s="20" t="s">
        <v>202</v>
      </c>
      <c r="I25" s="10">
        <v>0</v>
      </c>
    </row>
    <row r="26" spans="1:9" ht="30" x14ac:dyDescent="0.25">
      <c r="A26" s="8" t="s">
        <v>196</v>
      </c>
      <c r="B26" s="8" t="str">
        <f>VLOOKUP(PRG[[#This Row],[EJE]],EJES[[#All],[COD]:[NOMBRE EJE ESTRATEGICO]],2,0)</f>
        <v>Sostenibilidad administrativa y financiera "Administración Eficiente para un Futuro Sostenible"</v>
      </c>
      <c r="C26" s="10" t="s">
        <v>179</v>
      </c>
      <c r="D26" s="10">
        <v>7</v>
      </c>
      <c r="E26" s="10" t="str">
        <f>_xlfn.CONCAT(C26,D26)</f>
        <v>PGM7</v>
      </c>
      <c r="F26" s="10" t="str">
        <f>PRG[[#This Row],[EJE]]&amp;PRG[[#This Row],[COD]]</f>
        <v>EJE4PGM7</v>
      </c>
      <c r="G26" s="19" t="s">
        <v>100</v>
      </c>
      <c r="H26" s="20" t="s">
        <v>203</v>
      </c>
      <c r="I26" s="10">
        <v>0</v>
      </c>
    </row>
    <row r="27" spans="1:9" ht="30" x14ac:dyDescent="0.25">
      <c r="A27" s="8" t="s">
        <v>196</v>
      </c>
      <c r="B27" s="8" t="str">
        <f>VLOOKUP(PRG[[#This Row],[EJE]],EJES[[#All],[COD]:[NOMBRE EJE ESTRATEGICO]],2,0)</f>
        <v>Sostenibilidad administrativa y financiera "Administración Eficiente para un Futuro Sostenible"</v>
      </c>
      <c r="C27" s="10" t="s">
        <v>179</v>
      </c>
      <c r="D27" s="10">
        <v>8</v>
      </c>
      <c r="E27" s="10" t="str">
        <f>_xlfn.CONCAT(C27,D27)</f>
        <v>PGM8</v>
      </c>
      <c r="F27" s="10" t="str">
        <f>PRG[[#This Row],[EJE]]&amp;PRG[[#This Row],[COD]]</f>
        <v>EJE4PGM8</v>
      </c>
      <c r="G27" s="44" t="s">
        <v>257</v>
      </c>
      <c r="H27" s="20" t="s">
        <v>216</v>
      </c>
      <c r="I27" s="10">
        <v>0</v>
      </c>
    </row>
    <row r="28" spans="1:9" ht="30" x14ac:dyDescent="0.25">
      <c r="A28" s="8" t="s">
        <v>204</v>
      </c>
      <c r="B28" s="8" t="str">
        <f>VLOOKUP(PRG[[#This Row],[EJE]],EJES[[#All],[COD]:[NOMBRE EJE ESTRATEGICO]],2,0)</f>
        <v>Gestión del conocimiento y la innovación "Potenciando el Desarrollo"</v>
      </c>
      <c r="C28" s="10" t="s">
        <v>179</v>
      </c>
      <c r="D28" s="10">
        <v>1</v>
      </c>
      <c r="E28" s="10" t="str">
        <f t="shared" si="0"/>
        <v>PGM1</v>
      </c>
      <c r="F28" s="10" t="str">
        <f>PRG[[#This Row],[EJE]]&amp;PRG[[#This Row],[COD]]</f>
        <v>EJE5PGM1</v>
      </c>
      <c r="G28" s="19" t="s">
        <v>102</v>
      </c>
      <c r="H28" s="20" t="s">
        <v>205</v>
      </c>
      <c r="I28" s="10">
        <v>0</v>
      </c>
    </row>
    <row r="29" spans="1:9" ht="30" x14ac:dyDescent="0.25">
      <c r="A29" s="8" t="s">
        <v>204</v>
      </c>
      <c r="B29" s="8" t="str">
        <f>VLOOKUP(PRG[[#This Row],[EJE]],EJES[[#All],[COD]:[NOMBRE EJE ESTRATEGICO]],2,0)</f>
        <v>Gestión del conocimiento y la innovación "Potenciando el Desarrollo"</v>
      </c>
      <c r="C29" s="10" t="s">
        <v>179</v>
      </c>
      <c r="D29" s="10">
        <v>2</v>
      </c>
      <c r="E29" s="10" t="str">
        <f t="shared" si="0"/>
        <v>PGM2</v>
      </c>
      <c r="F29" s="10" t="str">
        <f>PRG[[#This Row],[EJE]]&amp;PRG[[#This Row],[COD]]</f>
        <v>EJE5PGM2</v>
      </c>
      <c r="G29" s="19" t="s">
        <v>103</v>
      </c>
      <c r="H29" s="20" t="s">
        <v>206</v>
      </c>
      <c r="I29" s="10">
        <v>0</v>
      </c>
    </row>
    <row r="30" spans="1:9" ht="30" x14ac:dyDescent="0.25">
      <c r="A30" s="8" t="s">
        <v>204</v>
      </c>
      <c r="B30" s="8" t="str">
        <f>VLOOKUP(PRG[[#This Row],[EJE]],EJES[[#All],[COD]:[NOMBRE EJE ESTRATEGICO]],2,0)</f>
        <v>Gestión del conocimiento y la innovación "Potenciando el Desarrollo"</v>
      </c>
      <c r="C30" s="10" t="s">
        <v>179</v>
      </c>
      <c r="D30" s="10">
        <v>3</v>
      </c>
      <c r="E30" s="10" t="str">
        <f t="shared" si="0"/>
        <v>PGM3</v>
      </c>
      <c r="F30" s="10" t="str">
        <f>PRG[[#This Row],[EJE]]&amp;PRG[[#This Row],[COD]]</f>
        <v>EJE5PGM3</v>
      </c>
      <c r="G30" s="19" t="s">
        <v>104</v>
      </c>
      <c r="H30" s="20" t="s">
        <v>207</v>
      </c>
      <c r="I30" s="10">
        <v>0</v>
      </c>
    </row>
    <row r="31" spans="1:9" ht="45" x14ac:dyDescent="0.25">
      <c r="A31" s="8" t="s">
        <v>208</v>
      </c>
      <c r="B31" s="8" t="str">
        <f>VLOOKUP(PRG[[#This Row],[EJE]],EJES[[#All],[COD]:[NOMBRE EJE ESTRATEGICO]],2,0)</f>
        <v>Gestión social "Compromiso social y ciudadano"</v>
      </c>
      <c r="C31" s="10" t="s">
        <v>179</v>
      </c>
      <c r="D31" s="10">
        <v>1</v>
      </c>
      <c r="E31" s="10" t="str">
        <f t="shared" si="0"/>
        <v>PGM1</v>
      </c>
      <c r="F31" s="10" t="str">
        <f>PRG[[#This Row],[EJE]]&amp;PRG[[#This Row],[COD]]</f>
        <v>EJE6PGM1</v>
      </c>
      <c r="G31" s="19" t="s">
        <v>106</v>
      </c>
      <c r="H31" s="20" t="s">
        <v>209</v>
      </c>
      <c r="I31" s="10">
        <v>0</v>
      </c>
    </row>
    <row r="32" spans="1:9" ht="30" x14ac:dyDescent="0.25">
      <c r="A32" s="8" t="s">
        <v>208</v>
      </c>
      <c r="B32" s="8" t="str">
        <f>VLOOKUP(PRG[[#This Row],[EJE]],EJES[[#All],[COD]:[NOMBRE EJE ESTRATEGICO]],2,0)</f>
        <v>Gestión social "Compromiso social y ciudadano"</v>
      </c>
      <c r="C32" s="10" t="s">
        <v>179</v>
      </c>
      <c r="D32" s="10">
        <v>2</v>
      </c>
      <c r="E32" s="10" t="str">
        <f t="shared" si="0"/>
        <v>PGM2</v>
      </c>
      <c r="F32" s="10" t="str">
        <f>PRG[[#This Row],[EJE]]&amp;PRG[[#This Row],[COD]]</f>
        <v>EJE6PGM2</v>
      </c>
      <c r="G32" s="19" t="s">
        <v>107</v>
      </c>
      <c r="H32" s="20" t="s">
        <v>210</v>
      </c>
      <c r="I32" s="10">
        <v>0</v>
      </c>
    </row>
    <row r="33" spans="1:9" ht="30" x14ac:dyDescent="0.25">
      <c r="A33" s="8" t="s">
        <v>208</v>
      </c>
      <c r="B33" s="8" t="str">
        <f>VLOOKUP(PRG[[#This Row],[EJE]],EJES[[#All],[COD]:[NOMBRE EJE ESTRATEGICO]],2,0)</f>
        <v>Gestión social "Compromiso social y ciudadano"</v>
      </c>
      <c r="C33" s="10" t="s">
        <v>179</v>
      </c>
      <c r="D33" s="10">
        <v>3</v>
      </c>
      <c r="E33" s="10" t="str">
        <f t="shared" si="0"/>
        <v>PGM3</v>
      </c>
      <c r="F33" s="10" t="str">
        <f>PRG[[#This Row],[EJE]]&amp;PRG[[#This Row],[COD]]</f>
        <v>EJE6PGM3</v>
      </c>
      <c r="G33" s="19" t="s">
        <v>108</v>
      </c>
      <c r="H33" s="20" t="s">
        <v>211</v>
      </c>
      <c r="I33" s="10">
        <v>0</v>
      </c>
    </row>
    <row r="34" spans="1:9" ht="30" x14ac:dyDescent="0.25">
      <c r="A34" s="8" t="s">
        <v>212</v>
      </c>
      <c r="B34" s="8" t="str">
        <f>VLOOKUP(PRG[[#This Row],[EJE]],EJES[[#All],[COD]:[NOMBRE EJE ESTRATEGICO]],2,0)</f>
        <v xml:space="preserve"> Hospital Verde "responsables con el Ambiente"</v>
      </c>
      <c r="C34" s="10" t="s">
        <v>179</v>
      </c>
      <c r="D34" s="10">
        <v>1</v>
      </c>
      <c r="E34" s="10" t="str">
        <f t="shared" si="0"/>
        <v>PGM1</v>
      </c>
      <c r="F34" s="10" t="str">
        <f>PRG[[#This Row],[EJE]]&amp;PRG[[#This Row],[COD]]</f>
        <v>EJE7PGM1</v>
      </c>
      <c r="G34" s="19" t="s">
        <v>111</v>
      </c>
      <c r="H34" s="20" t="s">
        <v>213</v>
      </c>
      <c r="I34" s="10">
        <v>0</v>
      </c>
    </row>
    <row r="35" spans="1:9" ht="30" x14ac:dyDescent="0.25">
      <c r="A35" s="8" t="s">
        <v>212</v>
      </c>
      <c r="B35" s="8" t="str">
        <f>VLOOKUP(PRG[[#This Row],[EJE]],EJES[[#All],[COD]:[NOMBRE EJE ESTRATEGICO]],2,0)</f>
        <v xml:space="preserve"> Hospital Verde "responsables con el Ambiente"</v>
      </c>
      <c r="C35" s="10" t="s">
        <v>179</v>
      </c>
      <c r="D35" s="10">
        <v>2</v>
      </c>
      <c r="E35" s="10" t="str">
        <f t="shared" si="0"/>
        <v>PGM2</v>
      </c>
      <c r="F35" s="10" t="str">
        <f>PRG[[#This Row],[EJE]]&amp;PRG[[#This Row],[COD]]</f>
        <v>EJE7PGM2</v>
      </c>
      <c r="G35" s="19" t="s">
        <v>118</v>
      </c>
      <c r="H35" s="20" t="s">
        <v>214</v>
      </c>
      <c r="I35" s="10">
        <v>0</v>
      </c>
    </row>
  </sheetData>
  <mergeCells count="1">
    <mergeCell ref="C1:E1"/>
  </mergeCells>
  <phoneticPr fontId="1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56"/>
  <sheetViews>
    <sheetView showGridLines="0" tabSelected="1" topLeftCell="E1" zoomScale="91" zoomScaleNormal="91" zoomScaleSheetLayoutView="62" workbookViewId="0">
      <pane ySplit="7" topLeftCell="A28" activePane="bottomLeft" state="frozen"/>
      <selection activeCell="A7" sqref="A7"/>
      <selection pane="bottomLeft" activeCell="Q36" sqref="Q36"/>
    </sheetView>
  </sheetViews>
  <sheetFormatPr baseColWidth="10" defaultColWidth="14.42578125" defaultRowHeight="15" customHeight="1" x14ac:dyDescent="0.25"/>
  <cols>
    <col min="1" max="1" width="27.7109375" customWidth="1"/>
    <col min="2" max="2" width="58.28515625" customWidth="1"/>
    <col min="3" max="3" width="50.28515625" customWidth="1"/>
    <col min="4" max="4" width="33" bestFit="1" customWidth="1"/>
    <col min="5" max="5" width="48.42578125" customWidth="1"/>
    <col min="6" max="6" width="20" customWidth="1"/>
    <col min="7" max="7" width="17.28515625" style="43" customWidth="1"/>
    <col min="8" max="8" width="24.42578125" customWidth="1"/>
    <col min="9" max="12" width="9.7109375" customWidth="1"/>
    <col min="13" max="20" width="12.7109375" customWidth="1"/>
    <col min="21" max="21" width="90.42578125" customWidth="1"/>
    <col min="22" max="22" width="5.140625" style="43" customWidth="1"/>
    <col min="23" max="23" width="24.140625" style="68" customWidth="1"/>
  </cols>
  <sheetData>
    <row r="1" spans="1:23" s="1" customFormat="1" ht="20.100000000000001" customHeight="1" x14ac:dyDescent="0.2">
      <c r="A1" s="136"/>
      <c r="B1" s="137"/>
      <c r="C1" s="117" t="s">
        <v>0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9"/>
      <c r="U1" s="33" t="s">
        <v>1</v>
      </c>
      <c r="V1" s="70"/>
      <c r="W1" s="67"/>
    </row>
    <row r="2" spans="1:23" s="1" customFormat="1" ht="20.100000000000001" customHeight="1" x14ac:dyDescent="0.2">
      <c r="A2" s="138"/>
      <c r="B2" s="139"/>
      <c r="C2" s="120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2"/>
      <c r="U2" s="33" t="s">
        <v>2</v>
      </c>
      <c r="V2" s="70"/>
      <c r="W2" s="67"/>
    </row>
    <row r="3" spans="1:23" s="1" customFormat="1" ht="20.100000000000001" customHeight="1" x14ac:dyDescent="0.2">
      <c r="A3" s="138"/>
      <c r="B3" s="139"/>
      <c r="C3" s="123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5"/>
      <c r="U3" s="34" t="s">
        <v>339</v>
      </c>
      <c r="V3" s="71"/>
      <c r="W3" s="67"/>
    </row>
    <row r="4" spans="1:23" s="1" customFormat="1" ht="20.100000000000001" customHeight="1" x14ac:dyDescent="0.2">
      <c r="A4" s="138"/>
      <c r="B4" s="139"/>
      <c r="C4" s="126" t="s">
        <v>358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8"/>
      <c r="U4" s="63" t="s">
        <v>3</v>
      </c>
      <c r="V4" s="72"/>
      <c r="W4" s="67"/>
    </row>
    <row r="5" spans="1:23" s="1" customFormat="1" ht="20.100000000000001" customHeight="1" x14ac:dyDescent="0.2">
      <c r="A5" s="140"/>
      <c r="B5" s="141"/>
      <c r="C5" s="129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1"/>
      <c r="U5" s="35" t="s">
        <v>4</v>
      </c>
      <c r="V5" s="72"/>
      <c r="W5" s="67"/>
    </row>
    <row r="6" spans="1:23" s="1" customFormat="1" ht="62.25" customHeight="1" x14ac:dyDescent="0.2">
      <c r="A6" s="36"/>
      <c r="B6" s="36"/>
      <c r="C6" s="36"/>
      <c r="D6" s="36"/>
      <c r="E6" s="36"/>
      <c r="F6" s="36"/>
      <c r="G6" s="37"/>
      <c r="H6" s="37"/>
      <c r="I6" s="133" t="s">
        <v>9</v>
      </c>
      <c r="J6" s="134"/>
      <c r="K6" s="134"/>
      <c r="L6" s="135"/>
      <c r="M6" s="133" t="s">
        <v>330</v>
      </c>
      <c r="N6" s="134"/>
      <c r="O6" s="134"/>
      <c r="P6" s="135"/>
      <c r="Q6" s="133" t="s">
        <v>331</v>
      </c>
      <c r="R6" s="134"/>
      <c r="S6" s="134"/>
      <c r="T6" s="135"/>
      <c r="U6" s="36"/>
      <c r="V6" s="78"/>
      <c r="W6" s="67"/>
    </row>
    <row r="7" spans="1:23" s="1" customFormat="1" ht="51.75" customHeight="1" x14ac:dyDescent="0.2">
      <c r="A7" s="38" t="s">
        <v>24</v>
      </c>
      <c r="B7" s="38" t="s">
        <v>229</v>
      </c>
      <c r="C7" s="38" t="s">
        <v>34</v>
      </c>
      <c r="D7" s="38" t="s">
        <v>35</v>
      </c>
      <c r="E7" s="38" t="s">
        <v>5</v>
      </c>
      <c r="F7" s="38" t="s">
        <v>123</v>
      </c>
      <c r="G7" s="39" t="s">
        <v>230</v>
      </c>
      <c r="H7" s="81" t="s">
        <v>231</v>
      </c>
      <c r="I7" s="40" t="s">
        <v>10</v>
      </c>
      <c r="J7" s="40" t="s">
        <v>11</v>
      </c>
      <c r="K7" s="94" t="s">
        <v>12</v>
      </c>
      <c r="L7" s="40" t="s">
        <v>13</v>
      </c>
      <c r="M7" s="58" t="s">
        <v>299</v>
      </c>
      <c r="N7" s="58" t="s">
        <v>300</v>
      </c>
      <c r="O7" s="58" t="s">
        <v>301</v>
      </c>
      <c r="P7" s="58" t="s">
        <v>302</v>
      </c>
      <c r="Q7" s="58" t="s">
        <v>295</v>
      </c>
      <c r="R7" s="58" t="s">
        <v>298</v>
      </c>
      <c r="S7" s="58" t="s">
        <v>296</v>
      </c>
      <c r="T7" s="58" t="s">
        <v>297</v>
      </c>
      <c r="U7" s="38" t="s">
        <v>124</v>
      </c>
      <c r="V7" s="79" t="s">
        <v>324</v>
      </c>
      <c r="W7" s="67" t="s">
        <v>337</v>
      </c>
    </row>
    <row r="8" spans="1:23" s="1" customFormat="1" ht="30" customHeight="1" x14ac:dyDescent="0.2">
      <c r="A8" s="61" t="s">
        <v>25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60"/>
      <c r="M8" s="52"/>
      <c r="N8" s="52"/>
      <c r="O8" s="52"/>
      <c r="P8" s="52"/>
      <c r="Q8" s="52"/>
      <c r="R8" s="52"/>
      <c r="S8" s="52"/>
      <c r="T8" s="52"/>
      <c r="U8" s="86"/>
      <c r="V8" s="69"/>
      <c r="W8" s="67"/>
    </row>
    <row r="9" spans="1:23" s="53" customFormat="1" ht="45" customHeight="1" x14ac:dyDescent="0.2">
      <c r="A9" s="142" t="s">
        <v>26</v>
      </c>
      <c r="B9" s="4" t="s">
        <v>27</v>
      </c>
      <c r="C9" s="4" t="s">
        <v>31</v>
      </c>
      <c r="D9" s="4" t="s">
        <v>14</v>
      </c>
      <c r="E9" s="4" t="s">
        <v>248</v>
      </c>
      <c r="F9" s="50" t="s">
        <v>6</v>
      </c>
      <c r="G9" s="28">
        <v>1</v>
      </c>
      <c r="H9" s="2" t="s">
        <v>218</v>
      </c>
      <c r="I9" s="2">
        <v>1</v>
      </c>
      <c r="J9" s="3">
        <v>1</v>
      </c>
      <c r="K9" s="95">
        <v>1</v>
      </c>
      <c r="L9" s="3">
        <v>1</v>
      </c>
      <c r="M9" s="2">
        <v>0.25</v>
      </c>
      <c r="N9" s="3">
        <v>0.5</v>
      </c>
      <c r="O9" s="3">
        <v>0.75</v>
      </c>
      <c r="P9" s="3">
        <v>1</v>
      </c>
      <c r="Q9" s="111"/>
      <c r="R9" s="3"/>
      <c r="S9" s="3"/>
      <c r="T9" s="3"/>
      <c r="U9" s="87"/>
      <c r="V9" s="73" t="str">
        <f>IF(P9=T9,"Si",IF(P9&lt;=ROUND(T9,2),"Si","No"))</f>
        <v>No</v>
      </c>
      <c r="W9" s="66" t="s">
        <v>313</v>
      </c>
    </row>
    <row r="10" spans="1:23" s="53" customFormat="1" ht="45" customHeight="1" x14ac:dyDescent="0.2">
      <c r="A10" s="142"/>
      <c r="B10" s="4" t="s">
        <v>28</v>
      </c>
      <c r="C10" s="4" t="s">
        <v>32</v>
      </c>
      <c r="D10" s="4" t="s">
        <v>15</v>
      </c>
      <c r="E10" s="4" t="s">
        <v>235</v>
      </c>
      <c r="F10" s="50" t="s">
        <v>6</v>
      </c>
      <c r="G10" s="28">
        <v>1</v>
      </c>
      <c r="H10" s="2" t="s">
        <v>218</v>
      </c>
      <c r="I10" s="3">
        <v>1</v>
      </c>
      <c r="J10" s="3">
        <v>1</v>
      </c>
      <c r="K10" s="95">
        <v>1</v>
      </c>
      <c r="L10" s="3">
        <v>1</v>
      </c>
      <c r="M10" s="2">
        <v>0.25</v>
      </c>
      <c r="N10" s="3">
        <v>0.5</v>
      </c>
      <c r="O10" s="3">
        <v>0.75</v>
      </c>
      <c r="P10" s="3">
        <v>1</v>
      </c>
      <c r="Q10" s="111"/>
      <c r="R10" s="3"/>
      <c r="S10" s="3"/>
      <c r="T10" s="3"/>
      <c r="U10" s="4"/>
      <c r="V10" s="73" t="str">
        <f t="shared" ref="V10:V45" si="0">IF(P10=T10,"Si",IF(P10&lt;=ROUND(T10,2),"Si","No"))</f>
        <v>No</v>
      </c>
      <c r="W10" s="66" t="s">
        <v>313</v>
      </c>
    </row>
    <row r="11" spans="1:23" s="53" customFormat="1" ht="60" customHeight="1" x14ac:dyDescent="0.2">
      <c r="A11" s="142"/>
      <c r="B11" s="4" t="s">
        <v>29</v>
      </c>
      <c r="C11" s="4" t="s">
        <v>312</v>
      </c>
      <c r="D11" s="4" t="s">
        <v>16</v>
      </c>
      <c r="E11" s="4" t="s">
        <v>348</v>
      </c>
      <c r="F11" s="50" t="s">
        <v>125</v>
      </c>
      <c r="G11" s="28" t="s">
        <v>7</v>
      </c>
      <c r="H11" s="2" t="s">
        <v>218</v>
      </c>
      <c r="I11" s="51" t="s">
        <v>129</v>
      </c>
      <c r="J11" s="51" t="s">
        <v>130</v>
      </c>
      <c r="K11" s="96" t="s">
        <v>131</v>
      </c>
      <c r="L11" s="3">
        <v>1</v>
      </c>
      <c r="M11" s="29">
        <v>0.6</v>
      </c>
      <c r="N11" s="29">
        <v>0.7</v>
      </c>
      <c r="O11" s="29">
        <v>0.8</v>
      </c>
      <c r="P11" s="29">
        <v>0.9</v>
      </c>
      <c r="Q11" s="112"/>
      <c r="R11" s="6"/>
      <c r="S11" s="6"/>
      <c r="T11" s="3"/>
      <c r="U11" s="4"/>
      <c r="V11" s="73" t="str">
        <f t="shared" si="0"/>
        <v>No</v>
      </c>
      <c r="W11" s="66" t="s">
        <v>313</v>
      </c>
    </row>
    <row r="12" spans="1:23" s="53" customFormat="1" ht="60.75" customHeight="1" x14ac:dyDescent="0.2">
      <c r="A12" s="142"/>
      <c r="B12" s="4" t="s">
        <v>30</v>
      </c>
      <c r="C12" s="4" t="s">
        <v>33</v>
      </c>
      <c r="D12" s="4" t="s">
        <v>126</v>
      </c>
      <c r="E12" s="4" t="s">
        <v>243</v>
      </c>
      <c r="F12" s="50" t="s">
        <v>6</v>
      </c>
      <c r="G12" s="28">
        <v>1</v>
      </c>
      <c r="H12" s="2" t="s">
        <v>218</v>
      </c>
      <c r="I12" s="3">
        <v>1</v>
      </c>
      <c r="J12" s="3">
        <v>1</v>
      </c>
      <c r="K12" s="95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111"/>
      <c r="R12" s="3"/>
      <c r="S12" s="3"/>
      <c r="T12" s="3"/>
      <c r="U12" s="4"/>
      <c r="V12" s="73" t="str">
        <f t="shared" si="0"/>
        <v>No</v>
      </c>
      <c r="W12" s="66" t="s">
        <v>313</v>
      </c>
    </row>
    <row r="13" spans="1:23" s="53" customFormat="1" ht="64.5" customHeight="1" x14ac:dyDescent="0.2">
      <c r="A13" s="142" t="s">
        <v>8</v>
      </c>
      <c r="B13" s="4" t="s">
        <v>308</v>
      </c>
      <c r="C13" s="4" t="s">
        <v>305</v>
      </c>
      <c r="D13" s="4" t="s">
        <v>36</v>
      </c>
      <c r="E13" s="4" t="s">
        <v>244</v>
      </c>
      <c r="F13" s="50" t="s">
        <v>6</v>
      </c>
      <c r="G13" s="28">
        <v>0</v>
      </c>
      <c r="H13" s="2" t="s">
        <v>219</v>
      </c>
      <c r="I13" s="3">
        <v>1</v>
      </c>
      <c r="J13" s="3">
        <v>1</v>
      </c>
      <c r="K13" s="95">
        <v>1</v>
      </c>
      <c r="L13" s="3">
        <v>1</v>
      </c>
      <c r="M13" s="3">
        <v>0.25</v>
      </c>
      <c r="N13" s="3">
        <v>0.5</v>
      </c>
      <c r="O13" s="3">
        <v>0.75</v>
      </c>
      <c r="P13" s="3">
        <v>1</v>
      </c>
      <c r="Q13" s="111"/>
      <c r="R13" s="3"/>
      <c r="S13" s="3"/>
      <c r="T13" s="3"/>
      <c r="U13" s="4"/>
      <c r="V13" s="73" t="str">
        <f t="shared" si="0"/>
        <v>No</v>
      </c>
      <c r="W13" s="66" t="s">
        <v>314</v>
      </c>
    </row>
    <row r="14" spans="1:23" s="54" customFormat="1" ht="65.099999999999994" customHeight="1" x14ac:dyDescent="0.2">
      <c r="A14" s="142"/>
      <c r="B14" s="32" t="s">
        <v>307</v>
      </c>
      <c r="C14" s="32" t="s">
        <v>37</v>
      </c>
      <c r="D14" s="32" t="s">
        <v>17</v>
      </c>
      <c r="E14" s="32" t="s">
        <v>245</v>
      </c>
      <c r="F14" s="27" t="s">
        <v>6</v>
      </c>
      <c r="G14" s="28" t="s">
        <v>7</v>
      </c>
      <c r="H14" s="28" t="s">
        <v>219</v>
      </c>
      <c r="I14" s="29">
        <v>1</v>
      </c>
      <c r="J14" s="29">
        <v>1</v>
      </c>
      <c r="K14" s="97">
        <v>1</v>
      </c>
      <c r="L14" s="29">
        <v>1</v>
      </c>
      <c r="M14" s="29">
        <v>0.25</v>
      </c>
      <c r="N14" s="29">
        <v>0.5</v>
      </c>
      <c r="O14" s="29">
        <v>0.75</v>
      </c>
      <c r="P14" s="29">
        <v>1</v>
      </c>
      <c r="Q14" s="111"/>
      <c r="R14" s="29"/>
      <c r="S14" s="29"/>
      <c r="T14" s="29"/>
      <c r="U14" s="32"/>
      <c r="V14" s="73" t="str">
        <f t="shared" si="0"/>
        <v>No</v>
      </c>
      <c r="W14" s="66" t="s">
        <v>314</v>
      </c>
    </row>
    <row r="15" spans="1:23" s="53" customFormat="1" ht="71.25" customHeight="1" x14ac:dyDescent="0.2">
      <c r="A15" s="51" t="s">
        <v>38</v>
      </c>
      <c r="B15" s="4" t="s">
        <v>236</v>
      </c>
      <c r="C15" s="4" t="s">
        <v>39</v>
      </c>
      <c r="D15" s="32" t="s">
        <v>276</v>
      </c>
      <c r="E15" s="4" t="s">
        <v>127</v>
      </c>
      <c r="F15" s="50" t="s">
        <v>6</v>
      </c>
      <c r="G15" s="28">
        <v>0</v>
      </c>
      <c r="H15" s="2" t="s">
        <v>218</v>
      </c>
      <c r="I15" s="6">
        <v>1</v>
      </c>
      <c r="J15" s="6">
        <v>1</v>
      </c>
      <c r="K15" s="98">
        <v>1</v>
      </c>
      <c r="L15" s="6">
        <v>1</v>
      </c>
      <c r="M15" s="6">
        <v>0.25</v>
      </c>
      <c r="N15" s="6">
        <v>0.5</v>
      </c>
      <c r="O15" s="6">
        <v>0.75</v>
      </c>
      <c r="P15" s="6">
        <v>1</v>
      </c>
      <c r="Q15" s="112"/>
      <c r="R15" s="31"/>
      <c r="S15" s="6"/>
      <c r="T15" s="6"/>
      <c r="U15" s="88"/>
      <c r="V15" s="73" t="str">
        <f t="shared" si="0"/>
        <v>No</v>
      </c>
      <c r="W15" s="66" t="s">
        <v>313</v>
      </c>
    </row>
    <row r="16" spans="1:23" s="53" customFormat="1" ht="31.5" customHeight="1" x14ac:dyDescent="0.2">
      <c r="A16" s="62" t="s">
        <v>40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73"/>
      <c r="W16" s="66"/>
    </row>
    <row r="17" spans="1:23" s="53" customFormat="1" ht="42.75" x14ac:dyDescent="0.2">
      <c r="A17" s="110" t="s">
        <v>41</v>
      </c>
      <c r="B17" s="5" t="s">
        <v>42</v>
      </c>
      <c r="C17" s="5" t="s">
        <v>43</v>
      </c>
      <c r="D17" s="5" t="s">
        <v>18</v>
      </c>
      <c r="E17" s="5" t="s">
        <v>237</v>
      </c>
      <c r="F17" s="50" t="s">
        <v>6</v>
      </c>
      <c r="G17" s="28">
        <v>0.6</v>
      </c>
      <c r="H17" s="2" t="s">
        <v>220</v>
      </c>
      <c r="I17" s="3">
        <v>1</v>
      </c>
      <c r="J17" s="3">
        <v>1</v>
      </c>
      <c r="K17" s="99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111"/>
      <c r="R17" s="3"/>
      <c r="S17" s="3"/>
      <c r="T17" s="3"/>
      <c r="U17" s="88"/>
      <c r="V17" s="73" t="str">
        <f t="shared" si="0"/>
        <v>No</v>
      </c>
      <c r="W17" s="66" t="s">
        <v>315</v>
      </c>
    </row>
    <row r="18" spans="1:23" s="54" customFormat="1" ht="45" customHeight="1" x14ac:dyDescent="0.2">
      <c r="A18" s="142" t="s">
        <v>44</v>
      </c>
      <c r="B18" s="26" t="s">
        <v>260</v>
      </c>
      <c r="C18" s="26" t="s">
        <v>261</v>
      </c>
      <c r="D18" s="26" t="s">
        <v>21</v>
      </c>
      <c r="E18" s="26" t="s">
        <v>349</v>
      </c>
      <c r="F18" s="27" t="s">
        <v>125</v>
      </c>
      <c r="G18" s="28" t="s">
        <v>7</v>
      </c>
      <c r="H18" s="28" t="s">
        <v>220</v>
      </c>
      <c r="I18" s="30" t="s">
        <v>129</v>
      </c>
      <c r="J18" s="30" t="s">
        <v>130</v>
      </c>
      <c r="K18" s="101">
        <v>1</v>
      </c>
      <c r="L18" s="31">
        <v>1</v>
      </c>
      <c r="M18" s="31">
        <v>0.25</v>
      </c>
      <c r="N18" s="31">
        <v>0.5</v>
      </c>
      <c r="O18" s="29">
        <v>0.75</v>
      </c>
      <c r="P18" s="31">
        <v>1</v>
      </c>
      <c r="Q18" s="111"/>
      <c r="R18" s="29"/>
      <c r="S18" s="29"/>
      <c r="T18" s="31"/>
      <c r="U18" s="32"/>
      <c r="V18" s="73" t="str">
        <f t="shared" si="0"/>
        <v>No</v>
      </c>
      <c r="W18" s="66" t="s">
        <v>315</v>
      </c>
    </row>
    <row r="19" spans="1:23" s="54" customFormat="1" ht="71.25" x14ac:dyDescent="0.2">
      <c r="A19" s="142"/>
      <c r="B19" s="26" t="s">
        <v>19</v>
      </c>
      <c r="C19" s="26" t="s">
        <v>45</v>
      </c>
      <c r="D19" s="26" t="s">
        <v>46</v>
      </c>
      <c r="E19" s="26" t="s">
        <v>246</v>
      </c>
      <c r="F19" s="27" t="s">
        <v>6</v>
      </c>
      <c r="G19" s="28">
        <v>1</v>
      </c>
      <c r="H19" s="28" t="s">
        <v>220</v>
      </c>
      <c r="I19" s="29">
        <v>1</v>
      </c>
      <c r="J19" s="106">
        <v>1</v>
      </c>
      <c r="K19" s="101">
        <v>1</v>
      </c>
      <c r="L19" s="29">
        <v>1</v>
      </c>
      <c r="M19" s="29">
        <v>0.25</v>
      </c>
      <c r="N19" s="29">
        <v>0.5</v>
      </c>
      <c r="O19" s="29">
        <v>0.75</v>
      </c>
      <c r="P19" s="29">
        <v>1</v>
      </c>
      <c r="Q19" s="111"/>
      <c r="R19" s="29"/>
      <c r="S19" s="29"/>
      <c r="T19" s="29"/>
      <c r="U19" s="56"/>
      <c r="V19" s="73" t="str">
        <f t="shared" si="0"/>
        <v>No</v>
      </c>
      <c r="W19" s="66" t="s">
        <v>315</v>
      </c>
    </row>
    <row r="20" spans="1:23" s="53" customFormat="1" ht="57" x14ac:dyDescent="0.2">
      <c r="A20" s="142"/>
      <c r="B20" s="4" t="s">
        <v>20</v>
      </c>
      <c r="C20" s="4" t="s">
        <v>47</v>
      </c>
      <c r="D20" s="4" t="s">
        <v>22</v>
      </c>
      <c r="E20" s="5" t="s">
        <v>48</v>
      </c>
      <c r="F20" s="50" t="s">
        <v>6</v>
      </c>
      <c r="G20" s="28">
        <v>1</v>
      </c>
      <c r="H20" s="2" t="s">
        <v>220</v>
      </c>
      <c r="I20" s="6">
        <v>1</v>
      </c>
      <c r="J20" s="6">
        <v>1</v>
      </c>
      <c r="K20" s="102">
        <v>1</v>
      </c>
      <c r="L20" s="6">
        <v>1</v>
      </c>
      <c r="M20" s="6">
        <v>1</v>
      </c>
      <c r="N20" s="6">
        <v>1</v>
      </c>
      <c r="O20" s="6">
        <v>1</v>
      </c>
      <c r="P20" s="6">
        <v>1</v>
      </c>
      <c r="Q20" s="112"/>
      <c r="R20" s="6"/>
      <c r="S20" s="6"/>
      <c r="T20" s="6"/>
      <c r="U20" s="84"/>
      <c r="V20" s="73" t="str">
        <f t="shared" si="0"/>
        <v>No</v>
      </c>
      <c r="W20" s="66" t="s">
        <v>315</v>
      </c>
    </row>
    <row r="21" spans="1:23" s="54" customFormat="1" ht="65.099999999999994" customHeight="1" x14ac:dyDescent="0.2">
      <c r="A21" s="142"/>
      <c r="B21" s="32" t="s">
        <v>132</v>
      </c>
      <c r="C21" s="32" t="s">
        <v>133</v>
      </c>
      <c r="D21" s="32" t="s">
        <v>134</v>
      </c>
      <c r="E21" s="26" t="s">
        <v>238</v>
      </c>
      <c r="F21" s="27" t="s">
        <v>6</v>
      </c>
      <c r="G21" s="28">
        <v>1</v>
      </c>
      <c r="H21" s="64" t="s">
        <v>310</v>
      </c>
      <c r="I21" s="29">
        <v>1</v>
      </c>
      <c r="J21" s="106">
        <v>1</v>
      </c>
      <c r="K21" s="101">
        <v>1</v>
      </c>
      <c r="L21" s="29">
        <v>1</v>
      </c>
      <c r="M21" s="29">
        <v>1</v>
      </c>
      <c r="N21" s="29">
        <v>1</v>
      </c>
      <c r="O21" s="29">
        <v>1</v>
      </c>
      <c r="P21" s="29">
        <v>1</v>
      </c>
      <c r="Q21" s="111"/>
      <c r="R21" s="29"/>
      <c r="S21" s="29"/>
      <c r="T21" s="29"/>
      <c r="U21" s="56"/>
      <c r="V21" s="73" t="str">
        <f t="shared" si="0"/>
        <v>No</v>
      </c>
      <c r="W21" s="66" t="s">
        <v>316</v>
      </c>
    </row>
    <row r="22" spans="1:23" s="54" customFormat="1" ht="65.099999999999994" customHeight="1" x14ac:dyDescent="0.2">
      <c r="A22" s="142"/>
      <c r="B22" s="26" t="s">
        <v>49</v>
      </c>
      <c r="C22" s="26" t="s">
        <v>51</v>
      </c>
      <c r="D22" s="32" t="s">
        <v>23</v>
      </c>
      <c r="E22" s="26" t="s">
        <v>336</v>
      </c>
      <c r="F22" s="27" t="s">
        <v>6</v>
      </c>
      <c r="G22" s="28">
        <v>0.9</v>
      </c>
      <c r="H22" s="64" t="s">
        <v>310</v>
      </c>
      <c r="I22" s="30" t="s">
        <v>131</v>
      </c>
      <c r="J22" s="30" t="s">
        <v>131</v>
      </c>
      <c r="K22" s="103" t="s">
        <v>131</v>
      </c>
      <c r="L22" s="30" t="s">
        <v>131</v>
      </c>
      <c r="M22" s="31">
        <v>0.9</v>
      </c>
      <c r="N22" s="31">
        <v>0.9</v>
      </c>
      <c r="O22" s="31">
        <v>0.9</v>
      </c>
      <c r="P22" s="31">
        <v>0.9</v>
      </c>
      <c r="Q22" s="111"/>
      <c r="R22" s="29"/>
      <c r="S22" s="29"/>
      <c r="T22" s="29"/>
      <c r="U22" s="89"/>
      <c r="V22" s="73" t="str">
        <f t="shared" si="0"/>
        <v>No</v>
      </c>
      <c r="W22" s="66" t="s">
        <v>316</v>
      </c>
    </row>
    <row r="23" spans="1:23" s="54" customFormat="1" ht="85.5" x14ac:dyDescent="0.2">
      <c r="A23" s="142" t="s">
        <v>50</v>
      </c>
      <c r="B23" s="26" t="s">
        <v>52</v>
      </c>
      <c r="C23" s="26" t="s">
        <v>53</v>
      </c>
      <c r="D23" s="26" t="s">
        <v>54</v>
      </c>
      <c r="E23" s="26" t="s">
        <v>254</v>
      </c>
      <c r="F23" s="27" t="s">
        <v>6</v>
      </c>
      <c r="G23" s="28">
        <v>1</v>
      </c>
      <c r="H23" s="28" t="s">
        <v>220</v>
      </c>
      <c r="I23" s="29">
        <v>1</v>
      </c>
      <c r="J23" s="106">
        <v>1</v>
      </c>
      <c r="K23" s="101">
        <v>1</v>
      </c>
      <c r="L23" s="29">
        <v>1</v>
      </c>
      <c r="M23" s="29">
        <v>1</v>
      </c>
      <c r="N23" s="29">
        <v>1</v>
      </c>
      <c r="O23" s="29">
        <v>1</v>
      </c>
      <c r="P23" s="29">
        <v>1</v>
      </c>
      <c r="Q23" s="111"/>
      <c r="R23" s="29"/>
      <c r="S23" s="29"/>
      <c r="T23" s="29"/>
      <c r="U23" s="89"/>
      <c r="V23" s="73" t="str">
        <f t="shared" si="0"/>
        <v>No</v>
      </c>
      <c r="W23" s="66" t="s">
        <v>315</v>
      </c>
    </row>
    <row r="24" spans="1:23" s="53" customFormat="1" ht="65.099999999999994" customHeight="1" x14ac:dyDescent="0.2">
      <c r="A24" s="142"/>
      <c r="B24" s="5" t="s">
        <v>136</v>
      </c>
      <c r="C24" s="5" t="s">
        <v>137</v>
      </c>
      <c r="D24" s="5" t="s">
        <v>135</v>
      </c>
      <c r="E24" s="5" t="s">
        <v>335</v>
      </c>
      <c r="F24" s="50" t="s">
        <v>6</v>
      </c>
      <c r="G24" s="28">
        <v>0.89</v>
      </c>
      <c r="H24" s="2" t="s">
        <v>221</v>
      </c>
      <c r="I24" s="51" t="s">
        <v>131</v>
      </c>
      <c r="J24" s="51" t="s">
        <v>131</v>
      </c>
      <c r="K24" s="100" t="s">
        <v>131</v>
      </c>
      <c r="L24" s="51" t="s">
        <v>131</v>
      </c>
      <c r="M24" s="6">
        <v>0.9</v>
      </c>
      <c r="N24" s="6">
        <v>0.9</v>
      </c>
      <c r="O24" s="6">
        <v>0.9</v>
      </c>
      <c r="P24" s="6">
        <v>0.9</v>
      </c>
      <c r="Q24" s="112"/>
      <c r="R24" s="6"/>
      <c r="S24" s="6"/>
      <c r="T24" s="6"/>
      <c r="U24" s="4"/>
      <c r="V24" s="73" t="str">
        <f t="shared" si="0"/>
        <v>No</v>
      </c>
      <c r="W24" s="66" t="s">
        <v>360</v>
      </c>
    </row>
    <row r="25" spans="1:23" s="53" customFormat="1" ht="65.099999999999994" customHeight="1" x14ac:dyDescent="0.2">
      <c r="A25" s="142" t="s">
        <v>277</v>
      </c>
      <c r="B25" s="5" t="s">
        <v>325</v>
      </c>
      <c r="C25" s="5" t="s">
        <v>56</v>
      </c>
      <c r="D25" s="5" t="s">
        <v>326</v>
      </c>
      <c r="E25" s="5" t="s">
        <v>350</v>
      </c>
      <c r="F25" s="50" t="s">
        <v>125</v>
      </c>
      <c r="G25" s="28" t="s">
        <v>7</v>
      </c>
      <c r="H25" s="64" t="s">
        <v>218</v>
      </c>
      <c r="I25" s="51" t="s">
        <v>128</v>
      </c>
      <c r="J25" s="51" t="s">
        <v>130</v>
      </c>
      <c r="K25" s="100" t="s">
        <v>249</v>
      </c>
      <c r="L25" s="3">
        <v>1</v>
      </c>
      <c r="M25" s="31">
        <v>0.25</v>
      </c>
      <c r="N25" s="31">
        <v>0.5</v>
      </c>
      <c r="O25" s="31">
        <v>0.75</v>
      </c>
      <c r="P25" s="31">
        <v>1</v>
      </c>
      <c r="Q25" s="112"/>
      <c r="R25" s="31"/>
      <c r="S25" s="6"/>
      <c r="T25" s="3"/>
      <c r="U25" s="88"/>
      <c r="V25" s="73" t="str">
        <f t="shared" si="0"/>
        <v>No</v>
      </c>
      <c r="W25" s="66" t="s">
        <v>313</v>
      </c>
    </row>
    <row r="26" spans="1:23" s="53" customFormat="1" ht="65.099999999999994" customHeight="1" x14ac:dyDescent="0.2">
      <c r="A26" s="142"/>
      <c r="B26" s="26" t="s">
        <v>57</v>
      </c>
      <c r="C26" s="26" t="s">
        <v>58</v>
      </c>
      <c r="D26" s="26" t="s">
        <v>59</v>
      </c>
      <c r="E26" s="26" t="s">
        <v>247</v>
      </c>
      <c r="F26" s="50" t="s">
        <v>6</v>
      </c>
      <c r="G26" s="28">
        <v>0.9</v>
      </c>
      <c r="H26" s="28" t="s">
        <v>227</v>
      </c>
      <c r="I26" s="3">
        <v>1</v>
      </c>
      <c r="J26" s="3">
        <v>1</v>
      </c>
      <c r="K26" s="99">
        <v>1</v>
      </c>
      <c r="L26" s="3">
        <v>1</v>
      </c>
      <c r="M26" s="3">
        <v>0.25</v>
      </c>
      <c r="N26" s="3">
        <v>0.5</v>
      </c>
      <c r="O26" s="3">
        <v>0.75</v>
      </c>
      <c r="P26" s="3">
        <v>1</v>
      </c>
      <c r="Q26" s="111"/>
      <c r="R26" s="3"/>
      <c r="S26" s="3"/>
      <c r="T26" s="3"/>
      <c r="U26" s="4"/>
      <c r="V26" s="73" t="str">
        <f t="shared" si="0"/>
        <v>No</v>
      </c>
      <c r="W26" s="66" t="s">
        <v>340</v>
      </c>
    </row>
    <row r="27" spans="1:23" s="54" customFormat="1" ht="42.75" x14ac:dyDescent="0.2">
      <c r="A27" s="132"/>
      <c r="B27" s="26" t="s">
        <v>60</v>
      </c>
      <c r="C27" s="26" t="s">
        <v>61</v>
      </c>
      <c r="D27" s="26" t="s">
        <v>62</v>
      </c>
      <c r="E27" s="26" t="s">
        <v>351</v>
      </c>
      <c r="F27" s="27" t="s">
        <v>125</v>
      </c>
      <c r="G27" s="28">
        <v>0</v>
      </c>
      <c r="H27" s="28" t="s">
        <v>220</v>
      </c>
      <c r="I27" s="30" t="s">
        <v>152</v>
      </c>
      <c r="J27" s="107" t="s">
        <v>139</v>
      </c>
      <c r="K27" s="103" t="s">
        <v>129</v>
      </c>
      <c r="L27" s="29">
        <v>1</v>
      </c>
      <c r="M27" s="29">
        <v>0.1</v>
      </c>
      <c r="N27" s="29">
        <v>0.3</v>
      </c>
      <c r="O27" s="29">
        <v>0.5</v>
      </c>
      <c r="P27" s="29">
        <v>0.7</v>
      </c>
      <c r="Q27" s="111"/>
      <c r="R27" s="29"/>
      <c r="S27" s="29"/>
      <c r="T27" s="29"/>
      <c r="U27" s="89"/>
      <c r="V27" s="73" t="str">
        <f t="shared" si="0"/>
        <v>No</v>
      </c>
      <c r="W27" s="66" t="s">
        <v>315</v>
      </c>
    </row>
    <row r="28" spans="1:23" s="54" customFormat="1" ht="43.5" customHeight="1" x14ac:dyDescent="0.2">
      <c r="A28" s="30" t="s">
        <v>267</v>
      </c>
      <c r="B28" s="32" t="s">
        <v>258</v>
      </c>
      <c r="C28" s="26" t="s">
        <v>259</v>
      </c>
      <c r="D28" s="26" t="s">
        <v>274</v>
      </c>
      <c r="E28" s="26" t="s">
        <v>278</v>
      </c>
      <c r="F28" s="27" t="s">
        <v>125</v>
      </c>
      <c r="G28" s="42">
        <v>53</v>
      </c>
      <c r="H28" s="28" t="s">
        <v>309</v>
      </c>
      <c r="I28" s="30">
        <v>2</v>
      </c>
      <c r="J28" s="30">
        <v>4</v>
      </c>
      <c r="K28" s="103">
        <v>6</v>
      </c>
      <c r="L28" s="30">
        <v>8</v>
      </c>
      <c r="M28" s="80">
        <v>0</v>
      </c>
      <c r="N28" s="80">
        <v>0</v>
      </c>
      <c r="O28" s="80">
        <v>0</v>
      </c>
      <c r="P28" s="80">
        <v>6</v>
      </c>
      <c r="Q28" s="113"/>
      <c r="R28" s="77"/>
      <c r="S28" s="77"/>
      <c r="T28" s="83"/>
      <c r="U28" s="90" t="s">
        <v>345</v>
      </c>
      <c r="V28" s="73" t="str">
        <f t="shared" si="0"/>
        <v>No</v>
      </c>
      <c r="W28" s="66" t="s">
        <v>315</v>
      </c>
    </row>
    <row r="29" spans="1:23" s="53" customFormat="1" ht="43.5" x14ac:dyDescent="0.2">
      <c r="A29" s="110"/>
      <c r="B29" s="4" t="s">
        <v>64</v>
      </c>
      <c r="C29" s="4" t="s">
        <v>327</v>
      </c>
      <c r="D29" s="4" t="s">
        <v>328</v>
      </c>
      <c r="E29" s="4" t="s">
        <v>352</v>
      </c>
      <c r="F29" s="50" t="s">
        <v>125</v>
      </c>
      <c r="G29" s="28" t="s">
        <v>7</v>
      </c>
      <c r="H29" s="2" t="s">
        <v>218</v>
      </c>
      <c r="I29" s="51" t="s">
        <v>143</v>
      </c>
      <c r="J29" s="51" t="s">
        <v>128</v>
      </c>
      <c r="K29" s="100" t="s">
        <v>129</v>
      </c>
      <c r="L29" s="29">
        <v>0.8</v>
      </c>
      <c r="M29" s="29">
        <v>0.1</v>
      </c>
      <c r="N29" s="29">
        <v>0.3</v>
      </c>
      <c r="O29" s="29">
        <v>0.5</v>
      </c>
      <c r="P29" s="29">
        <v>0.7</v>
      </c>
      <c r="Q29" s="112"/>
      <c r="R29" s="6"/>
      <c r="S29" s="6"/>
      <c r="T29" s="31"/>
      <c r="U29" s="85"/>
      <c r="V29" s="73" t="str">
        <f t="shared" si="0"/>
        <v>No</v>
      </c>
      <c r="W29" s="66" t="s">
        <v>313</v>
      </c>
    </row>
    <row r="30" spans="1:23" s="53" customFormat="1" ht="30" customHeight="1" x14ac:dyDescent="0.2">
      <c r="A30" s="62" t="s">
        <v>65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73"/>
      <c r="W30" s="66"/>
    </row>
    <row r="31" spans="1:23" s="54" customFormat="1" ht="42.75" x14ac:dyDescent="0.2">
      <c r="A31" s="30" t="s">
        <v>67</v>
      </c>
      <c r="B31" s="26" t="s">
        <v>279</v>
      </c>
      <c r="C31" s="26" t="s">
        <v>280</v>
      </c>
      <c r="D31" s="26" t="s">
        <v>281</v>
      </c>
      <c r="E31" s="26" t="s">
        <v>272</v>
      </c>
      <c r="F31" s="27" t="s">
        <v>6</v>
      </c>
      <c r="G31" s="28">
        <v>0</v>
      </c>
      <c r="H31" s="28" t="s">
        <v>271</v>
      </c>
      <c r="I31" s="30" t="s">
        <v>270</v>
      </c>
      <c r="J31" s="30" t="s">
        <v>270</v>
      </c>
      <c r="K31" s="103" t="s">
        <v>270</v>
      </c>
      <c r="L31" s="30" t="s">
        <v>270</v>
      </c>
      <c r="M31" s="31">
        <v>0</v>
      </c>
      <c r="N31" s="31">
        <v>0.3</v>
      </c>
      <c r="O31" s="31">
        <v>0.6</v>
      </c>
      <c r="P31" s="31">
        <v>0.9</v>
      </c>
      <c r="Q31" s="112"/>
      <c r="R31" s="31"/>
      <c r="S31" s="31"/>
      <c r="T31" s="31"/>
      <c r="U31" s="32"/>
      <c r="V31" s="73" t="str">
        <f t="shared" si="0"/>
        <v>No</v>
      </c>
      <c r="W31" s="66" t="s">
        <v>338</v>
      </c>
    </row>
    <row r="32" spans="1:23" s="54" customFormat="1" ht="57" x14ac:dyDescent="0.2">
      <c r="A32" s="132" t="s">
        <v>68</v>
      </c>
      <c r="B32" s="26" t="s">
        <v>282</v>
      </c>
      <c r="C32" s="26" t="s">
        <v>283</v>
      </c>
      <c r="D32" s="26" t="s">
        <v>284</v>
      </c>
      <c r="E32" s="26" t="s">
        <v>273</v>
      </c>
      <c r="F32" s="27" t="s">
        <v>6</v>
      </c>
      <c r="G32" s="28">
        <v>0</v>
      </c>
      <c r="H32" s="28" t="s">
        <v>271</v>
      </c>
      <c r="I32" s="30" t="s">
        <v>270</v>
      </c>
      <c r="J32" s="30" t="s">
        <v>270</v>
      </c>
      <c r="K32" s="103" t="s">
        <v>270</v>
      </c>
      <c r="L32" s="30" t="s">
        <v>270</v>
      </c>
      <c r="M32" s="31">
        <v>0</v>
      </c>
      <c r="N32" s="31">
        <v>0.3</v>
      </c>
      <c r="O32" s="31">
        <v>0.6</v>
      </c>
      <c r="P32" s="31">
        <v>0.9</v>
      </c>
      <c r="Q32" s="112"/>
      <c r="R32" s="31"/>
      <c r="S32" s="31"/>
      <c r="T32" s="31"/>
      <c r="U32" s="4"/>
      <c r="V32" s="73" t="str">
        <f t="shared" si="0"/>
        <v>No</v>
      </c>
      <c r="W32" s="66" t="s">
        <v>338</v>
      </c>
    </row>
    <row r="33" spans="1:23" s="54" customFormat="1" ht="54.75" customHeight="1" x14ac:dyDescent="0.2">
      <c r="A33" s="132"/>
      <c r="B33" s="26" t="s">
        <v>69</v>
      </c>
      <c r="C33" s="26" t="s">
        <v>70</v>
      </c>
      <c r="D33" s="26" t="s">
        <v>140</v>
      </c>
      <c r="E33" s="26" t="s">
        <v>353</v>
      </c>
      <c r="F33" s="27" t="s">
        <v>125</v>
      </c>
      <c r="G33" s="28" t="s">
        <v>7</v>
      </c>
      <c r="H33" s="64" t="s">
        <v>226</v>
      </c>
      <c r="I33" s="31">
        <v>0</v>
      </c>
      <c r="J33" s="30" t="s">
        <v>139</v>
      </c>
      <c r="K33" s="103" t="s">
        <v>128</v>
      </c>
      <c r="L33" s="30" t="s">
        <v>130</v>
      </c>
      <c r="M33" s="31">
        <v>0.6</v>
      </c>
      <c r="N33" s="31">
        <v>0.6</v>
      </c>
      <c r="O33" s="31">
        <v>0.6</v>
      </c>
      <c r="P33" s="31">
        <v>0.6</v>
      </c>
      <c r="Q33" s="111"/>
      <c r="R33" s="29"/>
      <c r="S33" s="29"/>
      <c r="T33" s="29"/>
      <c r="U33" s="32" t="s">
        <v>343</v>
      </c>
      <c r="V33" s="73" t="str">
        <f t="shared" si="0"/>
        <v>No</v>
      </c>
      <c r="W33" s="66" t="s">
        <v>323</v>
      </c>
    </row>
    <row r="34" spans="1:23" s="54" customFormat="1" ht="65.099999999999994" customHeight="1" x14ac:dyDescent="0.2">
      <c r="A34" s="30" t="s">
        <v>6</v>
      </c>
      <c r="B34" s="26" t="s">
        <v>265</v>
      </c>
      <c r="C34" s="26" t="s">
        <v>266</v>
      </c>
      <c r="D34" s="26" t="s">
        <v>232</v>
      </c>
      <c r="E34" s="26" t="s">
        <v>334</v>
      </c>
      <c r="F34" s="27" t="s">
        <v>6</v>
      </c>
      <c r="G34" s="28" t="s">
        <v>7</v>
      </c>
      <c r="H34" s="28" t="s">
        <v>6</v>
      </c>
      <c r="I34" s="29">
        <v>1</v>
      </c>
      <c r="J34" s="29">
        <v>1</v>
      </c>
      <c r="K34" s="101">
        <v>1</v>
      </c>
      <c r="L34" s="29">
        <v>1</v>
      </c>
      <c r="M34" s="29">
        <v>0.25</v>
      </c>
      <c r="N34" s="29">
        <v>0.5</v>
      </c>
      <c r="O34" s="29">
        <v>0.75</v>
      </c>
      <c r="P34" s="29">
        <v>1</v>
      </c>
      <c r="Q34" s="111"/>
      <c r="R34" s="29"/>
      <c r="S34" s="29"/>
      <c r="T34" s="29"/>
      <c r="U34" s="89"/>
      <c r="V34" s="73" t="str">
        <f t="shared" si="0"/>
        <v>No</v>
      </c>
      <c r="W34" s="66" t="s">
        <v>359</v>
      </c>
    </row>
    <row r="35" spans="1:23" s="54" customFormat="1" ht="42.75" x14ac:dyDescent="0.2">
      <c r="A35" s="27" t="s">
        <v>71</v>
      </c>
      <c r="B35" s="26" t="s">
        <v>285</v>
      </c>
      <c r="C35" s="4" t="s">
        <v>105</v>
      </c>
      <c r="D35" s="5" t="s">
        <v>255</v>
      </c>
      <c r="E35" s="4" t="s">
        <v>354</v>
      </c>
      <c r="F35" s="50" t="s">
        <v>125</v>
      </c>
      <c r="G35" s="28" t="s">
        <v>7</v>
      </c>
      <c r="H35" s="2" t="s">
        <v>222</v>
      </c>
      <c r="I35" s="51" t="s">
        <v>138</v>
      </c>
      <c r="J35" s="51" t="s">
        <v>139</v>
      </c>
      <c r="K35" s="100" t="s">
        <v>128</v>
      </c>
      <c r="L35" s="51" t="s">
        <v>130</v>
      </c>
      <c r="M35" s="31">
        <v>0.6</v>
      </c>
      <c r="N35" s="31">
        <v>0.6</v>
      </c>
      <c r="O35" s="31">
        <v>0.6</v>
      </c>
      <c r="P35" s="31">
        <v>0.6</v>
      </c>
      <c r="Q35" s="112">
        <v>0.65</v>
      </c>
      <c r="R35" s="6"/>
      <c r="S35" s="6"/>
      <c r="T35" s="6"/>
      <c r="U35" s="89"/>
      <c r="V35" s="73" t="str">
        <f t="shared" si="0"/>
        <v>No</v>
      </c>
      <c r="W35" s="66" t="s">
        <v>317</v>
      </c>
    </row>
    <row r="36" spans="1:23" s="53" customFormat="1" ht="30" customHeight="1" x14ac:dyDescent="0.2">
      <c r="A36" s="62" t="s">
        <v>73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73"/>
      <c r="W36" s="66"/>
    </row>
    <row r="37" spans="1:23" s="55" customFormat="1" ht="90" customHeight="1" x14ac:dyDescent="0.2">
      <c r="A37" s="142" t="s">
        <v>74</v>
      </c>
      <c r="B37" s="21" t="s">
        <v>240</v>
      </c>
      <c r="C37" s="21" t="s">
        <v>75</v>
      </c>
      <c r="D37" s="21" t="s">
        <v>76</v>
      </c>
      <c r="E37" s="21" t="s">
        <v>306</v>
      </c>
      <c r="F37" s="22" t="s">
        <v>6</v>
      </c>
      <c r="G37" s="28">
        <v>0.96499999999999997</v>
      </c>
      <c r="H37" s="23" t="s">
        <v>223</v>
      </c>
      <c r="I37" s="25">
        <v>1</v>
      </c>
      <c r="J37" s="106">
        <v>1</v>
      </c>
      <c r="K37" s="104">
        <v>1</v>
      </c>
      <c r="L37" s="25">
        <v>1</v>
      </c>
      <c r="M37" s="25">
        <v>0.25</v>
      </c>
      <c r="N37" s="25">
        <v>0.5</v>
      </c>
      <c r="O37" s="25">
        <v>0.75</v>
      </c>
      <c r="P37" s="25">
        <v>1</v>
      </c>
      <c r="Q37" s="111"/>
      <c r="R37" s="25"/>
      <c r="S37" s="25"/>
      <c r="T37" s="25"/>
      <c r="U37" s="91"/>
      <c r="V37" s="73" t="str">
        <f t="shared" si="0"/>
        <v>No</v>
      </c>
      <c r="W37" s="66" t="s">
        <v>344</v>
      </c>
    </row>
    <row r="38" spans="1:23" s="53" customFormat="1" ht="57" x14ac:dyDescent="0.2">
      <c r="A38" s="142"/>
      <c r="B38" s="4" t="s">
        <v>141</v>
      </c>
      <c r="C38" s="4" t="s">
        <v>142</v>
      </c>
      <c r="D38" s="4" t="s">
        <v>239</v>
      </c>
      <c r="E38" s="4" t="s">
        <v>355</v>
      </c>
      <c r="F38" s="50" t="s">
        <v>125</v>
      </c>
      <c r="G38" s="28">
        <v>0.2</v>
      </c>
      <c r="H38" s="2" t="s">
        <v>224</v>
      </c>
      <c r="I38" s="51" t="s">
        <v>139</v>
      </c>
      <c r="J38" s="51" t="s">
        <v>128</v>
      </c>
      <c r="K38" s="100" t="s">
        <v>130</v>
      </c>
      <c r="L38" s="3">
        <v>1</v>
      </c>
      <c r="M38" s="31">
        <v>0.8</v>
      </c>
      <c r="N38" s="31">
        <v>0.8</v>
      </c>
      <c r="O38" s="31">
        <v>0.8</v>
      </c>
      <c r="P38" s="31">
        <v>0.8</v>
      </c>
      <c r="Q38" s="112"/>
      <c r="R38" s="6"/>
      <c r="S38" s="6"/>
      <c r="T38" s="6"/>
      <c r="U38" s="88" t="s">
        <v>346</v>
      </c>
      <c r="V38" s="73" t="str">
        <f t="shared" si="0"/>
        <v>No</v>
      </c>
      <c r="W38" s="66" t="s">
        <v>318</v>
      </c>
    </row>
    <row r="39" spans="1:23" s="53" customFormat="1" ht="50.1" customHeight="1" x14ac:dyDescent="0.2">
      <c r="A39" s="142"/>
      <c r="B39" s="4" t="s">
        <v>241</v>
      </c>
      <c r="C39" s="4" t="s">
        <v>77</v>
      </c>
      <c r="D39" s="4" t="s">
        <v>78</v>
      </c>
      <c r="E39" s="4" t="s">
        <v>144</v>
      </c>
      <c r="F39" s="50" t="s">
        <v>6</v>
      </c>
      <c r="G39" s="28" t="s">
        <v>7</v>
      </c>
      <c r="H39" s="2" t="s">
        <v>233</v>
      </c>
      <c r="I39" s="6">
        <v>1</v>
      </c>
      <c r="J39" s="6">
        <v>1</v>
      </c>
      <c r="K39" s="102">
        <v>1</v>
      </c>
      <c r="L39" s="6">
        <v>1</v>
      </c>
      <c r="M39" s="6">
        <v>1</v>
      </c>
      <c r="N39" s="6">
        <v>1</v>
      </c>
      <c r="O39" s="6">
        <v>1</v>
      </c>
      <c r="P39" s="6">
        <v>1</v>
      </c>
      <c r="Q39" s="114"/>
      <c r="R39" s="75"/>
      <c r="S39" s="75"/>
      <c r="T39" s="6"/>
      <c r="U39" s="4"/>
      <c r="V39" s="73" t="str">
        <f t="shared" si="0"/>
        <v>No</v>
      </c>
      <c r="W39" s="66" t="s">
        <v>319</v>
      </c>
    </row>
    <row r="40" spans="1:23" s="55" customFormat="1" ht="50.1" customHeight="1" x14ac:dyDescent="0.2">
      <c r="A40" s="142"/>
      <c r="B40" s="21" t="s">
        <v>242</v>
      </c>
      <c r="C40" s="21" t="s">
        <v>79</v>
      </c>
      <c r="D40" s="21" t="s">
        <v>80</v>
      </c>
      <c r="E40" s="21" t="s">
        <v>332</v>
      </c>
      <c r="F40" s="22" t="s">
        <v>6</v>
      </c>
      <c r="G40" s="28">
        <v>0.77</v>
      </c>
      <c r="H40" s="28" t="s">
        <v>310</v>
      </c>
      <c r="I40" s="25">
        <v>0.85</v>
      </c>
      <c r="J40" s="25">
        <v>0.85</v>
      </c>
      <c r="K40" s="104">
        <v>0.85</v>
      </c>
      <c r="L40" s="25">
        <v>0.85</v>
      </c>
      <c r="M40" s="25">
        <v>0.85</v>
      </c>
      <c r="N40" s="25">
        <v>0.85</v>
      </c>
      <c r="O40" s="25">
        <v>0.85</v>
      </c>
      <c r="P40" s="25">
        <v>0.85</v>
      </c>
      <c r="Q40" s="111"/>
      <c r="R40" s="25"/>
      <c r="S40" s="25"/>
      <c r="T40" s="25"/>
      <c r="U40" s="21"/>
      <c r="V40" s="73" t="str">
        <f t="shared" si="0"/>
        <v>No</v>
      </c>
      <c r="W40" s="66" t="s">
        <v>316</v>
      </c>
    </row>
    <row r="41" spans="1:23" s="53" customFormat="1" ht="42.75" x14ac:dyDescent="0.2">
      <c r="A41" s="142"/>
      <c r="B41" s="4" t="s">
        <v>82</v>
      </c>
      <c r="C41" s="4" t="s">
        <v>83</v>
      </c>
      <c r="D41" s="4" t="s">
        <v>84</v>
      </c>
      <c r="E41" s="4" t="s">
        <v>145</v>
      </c>
      <c r="F41" s="50" t="s">
        <v>6</v>
      </c>
      <c r="G41" s="28">
        <v>0.9</v>
      </c>
      <c r="H41" s="2" t="s">
        <v>226</v>
      </c>
      <c r="I41" s="29">
        <v>0.9</v>
      </c>
      <c r="J41" s="29">
        <v>0.9</v>
      </c>
      <c r="K41" s="101">
        <v>0.9</v>
      </c>
      <c r="L41" s="29">
        <v>0.9</v>
      </c>
      <c r="M41" s="25">
        <v>0</v>
      </c>
      <c r="N41" s="25">
        <v>0</v>
      </c>
      <c r="O41" s="25">
        <v>0</v>
      </c>
      <c r="P41" s="29">
        <v>0</v>
      </c>
      <c r="Q41" s="111"/>
      <c r="R41" s="29"/>
      <c r="S41" s="29"/>
      <c r="T41" s="29"/>
      <c r="U41" s="4" t="s">
        <v>342</v>
      </c>
      <c r="V41" s="73" t="str">
        <f t="shared" si="0"/>
        <v>Si</v>
      </c>
      <c r="W41" s="66" t="s">
        <v>323</v>
      </c>
    </row>
    <row r="42" spans="1:23" s="55" customFormat="1" ht="42.75" x14ac:dyDescent="0.2">
      <c r="A42" s="142"/>
      <c r="B42" s="21" t="s">
        <v>85</v>
      </c>
      <c r="C42" s="21" t="s">
        <v>86</v>
      </c>
      <c r="D42" s="21" t="s">
        <v>87</v>
      </c>
      <c r="E42" s="21" t="s">
        <v>250</v>
      </c>
      <c r="F42" s="22" t="s">
        <v>6</v>
      </c>
      <c r="G42" s="28" t="s">
        <v>7</v>
      </c>
      <c r="H42" s="25" t="s">
        <v>303</v>
      </c>
      <c r="I42" s="25">
        <v>1</v>
      </c>
      <c r="J42" s="25">
        <v>1</v>
      </c>
      <c r="K42" s="104">
        <v>1</v>
      </c>
      <c r="L42" s="25">
        <v>1</v>
      </c>
      <c r="M42" s="25">
        <v>1</v>
      </c>
      <c r="N42" s="25">
        <v>1</v>
      </c>
      <c r="O42" s="25">
        <v>1</v>
      </c>
      <c r="P42" s="25">
        <v>1</v>
      </c>
      <c r="Q42" s="111"/>
      <c r="R42" s="25"/>
      <c r="S42" s="25"/>
      <c r="T42" s="25"/>
      <c r="U42" s="91"/>
      <c r="V42" s="73" t="str">
        <f t="shared" si="0"/>
        <v>No</v>
      </c>
      <c r="W42" s="66" t="s">
        <v>320</v>
      </c>
    </row>
    <row r="43" spans="1:23" s="54" customFormat="1" ht="65.25" customHeight="1" x14ac:dyDescent="0.2">
      <c r="A43" s="142"/>
      <c r="B43" s="32" t="s">
        <v>262</v>
      </c>
      <c r="C43" s="32" t="s">
        <v>88</v>
      </c>
      <c r="D43" s="32" t="s">
        <v>89</v>
      </c>
      <c r="E43" s="32" t="s">
        <v>356</v>
      </c>
      <c r="F43" s="27" t="s">
        <v>125</v>
      </c>
      <c r="G43" s="28">
        <v>0.7</v>
      </c>
      <c r="H43" s="28" t="s">
        <v>234</v>
      </c>
      <c r="I43" s="29">
        <v>0.8</v>
      </c>
      <c r="J43" s="29">
        <v>0.9</v>
      </c>
      <c r="K43" s="101">
        <v>1</v>
      </c>
      <c r="L43" s="29">
        <v>1</v>
      </c>
      <c r="M43" s="29">
        <v>0.25</v>
      </c>
      <c r="N43" s="29">
        <v>0.5</v>
      </c>
      <c r="O43" s="29">
        <v>0.75</v>
      </c>
      <c r="P43" s="29">
        <v>1</v>
      </c>
      <c r="Q43" s="111"/>
      <c r="R43" s="29"/>
      <c r="S43" s="29"/>
      <c r="T43" s="29"/>
      <c r="U43" s="56"/>
      <c r="V43" s="73" t="str">
        <f t="shared" si="0"/>
        <v>No</v>
      </c>
      <c r="W43" s="66" t="s">
        <v>321</v>
      </c>
    </row>
    <row r="44" spans="1:23" s="54" customFormat="1" ht="45" customHeight="1" x14ac:dyDescent="0.2">
      <c r="A44" s="142"/>
      <c r="B44" s="32" t="s">
        <v>292</v>
      </c>
      <c r="C44" s="32" t="s">
        <v>293</v>
      </c>
      <c r="D44" s="32" t="s">
        <v>294</v>
      </c>
      <c r="E44" s="32" t="s">
        <v>333</v>
      </c>
      <c r="F44" s="27" t="s">
        <v>6</v>
      </c>
      <c r="G44" s="28">
        <v>0</v>
      </c>
      <c r="H44" s="28" t="s">
        <v>271</v>
      </c>
      <c r="I44" s="29" t="s">
        <v>275</v>
      </c>
      <c r="J44" s="29" t="s">
        <v>275</v>
      </c>
      <c r="K44" s="101" t="s">
        <v>275</v>
      </c>
      <c r="L44" s="29" t="s">
        <v>275</v>
      </c>
      <c r="M44" s="29">
        <v>0.2</v>
      </c>
      <c r="N44" s="29">
        <v>0.4</v>
      </c>
      <c r="O44" s="29">
        <v>0.6</v>
      </c>
      <c r="P44" s="29">
        <v>0.8</v>
      </c>
      <c r="Q44" s="112"/>
      <c r="R44" s="31"/>
      <c r="S44" s="31"/>
      <c r="T44" s="31"/>
      <c r="U44" s="85"/>
      <c r="V44" s="73" t="str">
        <f t="shared" si="0"/>
        <v>No</v>
      </c>
      <c r="W44" s="66" t="s">
        <v>338</v>
      </c>
    </row>
    <row r="45" spans="1:23" s="55" customFormat="1" ht="60" customHeight="1" x14ac:dyDescent="0.2">
      <c r="A45" s="143" t="s">
        <v>90</v>
      </c>
      <c r="B45" s="21" t="s">
        <v>91</v>
      </c>
      <c r="C45" s="21" t="s">
        <v>92</v>
      </c>
      <c r="D45" s="21" t="s">
        <v>93</v>
      </c>
      <c r="E45" s="21" t="s">
        <v>146</v>
      </c>
      <c r="F45" s="22" t="s">
        <v>6</v>
      </c>
      <c r="G45" s="28">
        <v>0.7</v>
      </c>
      <c r="H45" s="23" t="s">
        <v>226</v>
      </c>
      <c r="I45" s="24">
        <v>1</v>
      </c>
      <c r="J45" s="24">
        <v>1</v>
      </c>
      <c r="K45" s="105">
        <v>1</v>
      </c>
      <c r="L45" s="24">
        <v>1</v>
      </c>
      <c r="M45" s="24">
        <v>0</v>
      </c>
      <c r="N45" s="24">
        <v>0.5</v>
      </c>
      <c r="O45" s="24">
        <v>0.75</v>
      </c>
      <c r="P45" s="24">
        <v>1</v>
      </c>
      <c r="Q45" s="112"/>
      <c r="R45" s="24"/>
      <c r="S45" s="24"/>
      <c r="T45" s="24"/>
      <c r="U45" s="93"/>
      <c r="V45" s="73" t="str">
        <f t="shared" si="0"/>
        <v>No</v>
      </c>
      <c r="W45" s="66" t="s">
        <v>323</v>
      </c>
    </row>
    <row r="46" spans="1:23" s="55" customFormat="1" ht="45" customHeight="1" x14ac:dyDescent="0.2">
      <c r="A46" s="143"/>
      <c r="B46" s="21" t="s">
        <v>94</v>
      </c>
      <c r="C46" s="21" t="s">
        <v>95</v>
      </c>
      <c r="D46" s="32" t="s">
        <v>96</v>
      </c>
      <c r="E46" s="21" t="s">
        <v>251</v>
      </c>
      <c r="F46" s="22" t="s">
        <v>6</v>
      </c>
      <c r="G46" s="28">
        <v>0.6</v>
      </c>
      <c r="H46" s="23" t="s">
        <v>226</v>
      </c>
      <c r="I46" s="25">
        <v>1</v>
      </c>
      <c r="J46" s="106">
        <v>1</v>
      </c>
      <c r="K46" s="104">
        <v>1</v>
      </c>
      <c r="L46" s="25">
        <v>1</v>
      </c>
      <c r="M46" s="29">
        <v>1</v>
      </c>
      <c r="N46" s="29">
        <v>1</v>
      </c>
      <c r="O46" s="29">
        <v>1</v>
      </c>
      <c r="P46" s="29">
        <v>1</v>
      </c>
      <c r="Q46" s="111"/>
      <c r="R46" s="25"/>
      <c r="S46" s="29"/>
      <c r="T46" s="25"/>
      <c r="U46" s="92"/>
      <c r="V46" s="73" t="str">
        <f t="shared" ref="V46:V56" si="1">IF(P46=T46,"Si",IF(P46&lt;=ROUND(T46,2),"Si","No"))</f>
        <v>No</v>
      </c>
      <c r="W46" s="66" t="s">
        <v>323</v>
      </c>
    </row>
    <row r="47" spans="1:23" s="55" customFormat="1" ht="57" x14ac:dyDescent="0.2">
      <c r="A47" s="56" t="s">
        <v>257</v>
      </c>
      <c r="B47" s="21" t="s">
        <v>329</v>
      </c>
      <c r="C47" s="41" t="s">
        <v>286</v>
      </c>
      <c r="D47" s="21" t="s">
        <v>287</v>
      </c>
      <c r="E47" s="21" t="s">
        <v>252</v>
      </c>
      <c r="F47" s="22" t="s">
        <v>6</v>
      </c>
      <c r="G47" s="28" t="s">
        <v>7</v>
      </c>
      <c r="H47" s="23" t="s">
        <v>225</v>
      </c>
      <c r="I47" s="24">
        <v>0.9</v>
      </c>
      <c r="J47" s="108">
        <v>0.9</v>
      </c>
      <c r="K47" s="105">
        <v>0.9</v>
      </c>
      <c r="L47" s="24">
        <v>0.9</v>
      </c>
      <c r="M47" s="24">
        <v>0.9</v>
      </c>
      <c r="N47" s="24">
        <v>0.9</v>
      </c>
      <c r="O47" s="24">
        <v>0.9</v>
      </c>
      <c r="P47" s="24">
        <v>0.9</v>
      </c>
      <c r="Q47" s="112"/>
      <c r="R47" s="24"/>
      <c r="S47" s="24"/>
      <c r="T47" s="24"/>
      <c r="U47" s="92"/>
      <c r="V47" s="73" t="str">
        <f t="shared" si="1"/>
        <v>No</v>
      </c>
      <c r="W47" s="66" t="s">
        <v>322</v>
      </c>
    </row>
    <row r="48" spans="1:23" s="53" customFormat="1" ht="30" customHeight="1" x14ac:dyDescent="0.2">
      <c r="A48" s="62" t="s">
        <v>101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73"/>
      <c r="W48" s="66"/>
    </row>
    <row r="49" spans="1:23" s="54" customFormat="1" ht="57" x14ac:dyDescent="0.2">
      <c r="A49" s="109"/>
      <c r="B49" s="26" t="s">
        <v>147</v>
      </c>
      <c r="C49" s="32" t="s">
        <v>148</v>
      </c>
      <c r="D49" s="32" t="s">
        <v>149</v>
      </c>
      <c r="E49" s="32" t="s">
        <v>150</v>
      </c>
      <c r="F49" s="27" t="s">
        <v>125</v>
      </c>
      <c r="G49" s="28">
        <v>0</v>
      </c>
      <c r="H49" s="28" t="s">
        <v>227</v>
      </c>
      <c r="I49" s="30">
        <v>0</v>
      </c>
      <c r="J49" s="30">
        <v>2</v>
      </c>
      <c r="K49" s="103">
        <v>4</v>
      </c>
      <c r="L49" s="30">
        <v>5</v>
      </c>
      <c r="M49" s="57">
        <v>0</v>
      </c>
      <c r="N49" s="57">
        <v>0</v>
      </c>
      <c r="O49" s="57">
        <v>0</v>
      </c>
      <c r="P49" s="57">
        <v>4</v>
      </c>
      <c r="Q49" s="113"/>
      <c r="R49" s="57"/>
      <c r="S49" s="57"/>
      <c r="T49" s="57"/>
      <c r="U49" s="56" t="s">
        <v>347</v>
      </c>
      <c r="V49" s="73" t="str">
        <f t="shared" si="1"/>
        <v>No</v>
      </c>
      <c r="W49" s="66" t="s">
        <v>340</v>
      </c>
    </row>
    <row r="50" spans="1:23" s="53" customFormat="1" ht="30" customHeight="1" x14ac:dyDescent="0.2">
      <c r="A50" s="62" t="s">
        <v>109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73"/>
      <c r="W50" s="66"/>
    </row>
    <row r="51" spans="1:23" s="53" customFormat="1" ht="30" customHeight="1" x14ac:dyDescent="0.2">
      <c r="A51" s="62" t="s">
        <v>110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73"/>
      <c r="W51" s="66"/>
    </row>
    <row r="52" spans="1:23" s="53" customFormat="1" ht="65.099999999999994" customHeight="1" x14ac:dyDescent="0.2">
      <c r="A52" s="144" t="s">
        <v>111</v>
      </c>
      <c r="B52" s="5" t="s">
        <v>112</v>
      </c>
      <c r="C52" s="4" t="s">
        <v>113</v>
      </c>
      <c r="D52" s="4" t="s">
        <v>114</v>
      </c>
      <c r="E52" s="4" t="s">
        <v>253</v>
      </c>
      <c r="F52" s="50" t="s">
        <v>6</v>
      </c>
      <c r="G52" s="28">
        <v>0</v>
      </c>
      <c r="H52" s="2" t="s">
        <v>228</v>
      </c>
      <c r="I52" s="3">
        <v>1</v>
      </c>
      <c r="J52" s="3">
        <v>1</v>
      </c>
      <c r="K52" s="99">
        <v>1</v>
      </c>
      <c r="L52" s="3">
        <v>1</v>
      </c>
      <c r="M52" s="3">
        <v>0.25</v>
      </c>
      <c r="N52" s="3">
        <v>0.5</v>
      </c>
      <c r="O52" s="3">
        <v>0.75</v>
      </c>
      <c r="P52" s="3">
        <v>1</v>
      </c>
      <c r="Q52" s="111"/>
      <c r="R52" s="3"/>
      <c r="S52" s="3"/>
      <c r="T52" s="3"/>
      <c r="U52" s="84"/>
      <c r="V52" s="73" t="str">
        <f t="shared" si="1"/>
        <v>No</v>
      </c>
      <c r="W52" s="66" t="s">
        <v>314</v>
      </c>
    </row>
    <row r="53" spans="1:23" s="53" customFormat="1" ht="65.099999999999994" customHeight="1" x14ac:dyDescent="0.2">
      <c r="A53" s="144"/>
      <c r="B53" s="5" t="s">
        <v>115</v>
      </c>
      <c r="C53" s="5" t="s">
        <v>116</v>
      </c>
      <c r="D53" s="5" t="s">
        <v>117</v>
      </c>
      <c r="E53" s="4" t="s">
        <v>304</v>
      </c>
      <c r="F53" s="50" t="s">
        <v>6</v>
      </c>
      <c r="G53" s="28">
        <v>0.9</v>
      </c>
      <c r="H53" s="2" t="s">
        <v>228</v>
      </c>
      <c r="I53" s="3">
        <v>1</v>
      </c>
      <c r="J53" s="3">
        <v>1</v>
      </c>
      <c r="K53" s="99">
        <v>1</v>
      </c>
      <c r="L53" s="3">
        <v>1</v>
      </c>
      <c r="M53" s="3">
        <v>0.25</v>
      </c>
      <c r="N53" s="3">
        <v>0.5</v>
      </c>
      <c r="O53" s="3">
        <v>0.75</v>
      </c>
      <c r="P53" s="3">
        <v>1</v>
      </c>
      <c r="Q53" s="111"/>
      <c r="R53" s="3"/>
      <c r="S53" s="3"/>
      <c r="T53" s="3"/>
      <c r="U53" s="84"/>
      <c r="V53" s="73" t="str">
        <f t="shared" si="1"/>
        <v>No</v>
      </c>
      <c r="W53" s="66" t="s">
        <v>314</v>
      </c>
    </row>
    <row r="54" spans="1:23" s="53" customFormat="1" ht="62.25" customHeight="1" x14ac:dyDescent="0.2">
      <c r="A54" s="142" t="s">
        <v>118</v>
      </c>
      <c r="B54" s="5" t="s">
        <v>119</v>
      </c>
      <c r="C54" s="4" t="s">
        <v>120</v>
      </c>
      <c r="D54" s="4" t="s">
        <v>121</v>
      </c>
      <c r="E54" s="4" t="s">
        <v>357</v>
      </c>
      <c r="F54" s="50" t="s">
        <v>125</v>
      </c>
      <c r="G54" s="28" t="s">
        <v>7</v>
      </c>
      <c r="H54" s="2" t="s">
        <v>228</v>
      </c>
      <c r="I54" s="51" t="s">
        <v>138</v>
      </c>
      <c r="J54" s="51" t="s">
        <v>151</v>
      </c>
      <c r="K54" s="100" t="s">
        <v>139</v>
      </c>
      <c r="L54" s="51" t="s">
        <v>143</v>
      </c>
      <c r="M54" s="29">
        <v>0.1</v>
      </c>
      <c r="N54" s="29">
        <v>0.2</v>
      </c>
      <c r="O54" s="29">
        <v>0.3</v>
      </c>
      <c r="P54" s="29">
        <v>0.4</v>
      </c>
      <c r="Q54" s="111"/>
      <c r="R54" s="3"/>
      <c r="S54" s="76"/>
      <c r="T54" s="76"/>
      <c r="U54" s="84"/>
      <c r="V54" s="73" t="str">
        <f t="shared" si="1"/>
        <v>No</v>
      </c>
      <c r="W54" s="66" t="s">
        <v>314</v>
      </c>
    </row>
    <row r="55" spans="1:23" s="53" customFormat="1" ht="65.099999999999994" customHeight="1" x14ac:dyDescent="0.2">
      <c r="A55" s="142"/>
      <c r="B55" s="32" t="s">
        <v>288</v>
      </c>
      <c r="C55" s="32" t="s">
        <v>289</v>
      </c>
      <c r="D55" s="32" t="s">
        <v>268</v>
      </c>
      <c r="E55" s="32" t="s">
        <v>311</v>
      </c>
      <c r="F55" s="27" t="s">
        <v>6</v>
      </c>
      <c r="G55" s="28" t="s">
        <v>7</v>
      </c>
      <c r="H55" s="28" t="s">
        <v>228</v>
      </c>
      <c r="I55" s="6">
        <v>1</v>
      </c>
      <c r="J55" s="6">
        <v>1</v>
      </c>
      <c r="K55" s="102">
        <v>1</v>
      </c>
      <c r="L55" s="6">
        <v>1</v>
      </c>
      <c r="M55" s="3">
        <v>0.25</v>
      </c>
      <c r="N55" s="3">
        <v>0.5</v>
      </c>
      <c r="O55" s="3">
        <v>0.75</v>
      </c>
      <c r="P55" s="3">
        <v>1</v>
      </c>
      <c r="Q55" s="111"/>
      <c r="R55" s="3"/>
      <c r="S55" s="3"/>
      <c r="T55" s="3"/>
      <c r="U55" s="84"/>
      <c r="V55" s="73" t="str">
        <f t="shared" si="1"/>
        <v>No</v>
      </c>
      <c r="W55" s="66" t="s">
        <v>314</v>
      </c>
    </row>
    <row r="56" spans="1:23" s="53" customFormat="1" ht="96" customHeight="1" x14ac:dyDescent="0.2">
      <c r="A56" s="142"/>
      <c r="B56" s="26" t="s">
        <v>263</v>
      </c>
      <c r="C56" s="32" t="s">
        <v>264</v>
      </c>
      <c r="D56" s="4" t="s">
        <v>122</v>
      </c>
      <c r="E56" s="4" t="s">
        <v>153</v>
      </c>
      <c r="F56" s="50" t="s">
        <v>6</v>
      </c>
      <c r="G56" s="28">
        <v>0</v>
      </c>
      <c r="H56" s="2" t="s">
        <v>228</v>
      </c>
      <c r="I56" s="65">
        <v>2</v>
      </c>
      <c r="J56" s="65">
        <v>2</v>
      </c>
      <c r="K56" s="103">
        <v>2</v>
      </c>
      <c r="L56" s="65">
        <v>2</v>
      </c>
      <c r="M56" s="74">
        <v>0</v>
      </c>
      <c r="N56" s="74">
        <v>0</v>
      </c>
      <c r="O56" s="74">
        <v>0</v>
      </c>
      <c r="P56" s="74">
        <v>2</v>
      </c>
      <c r="Q56" s="115"/>
      <c r="R56" s="74"/>
      <c r="S56" s="74"/>
      <c r="T56" s="74"/>
      <c r="U56" s="84"/>
      <c r="V56" s="73" t="str">
        <f t="shared" si="1"/>
        <v>No</v>
      </c>
      <c r="W56" s="66" t="s">
        <v>314</v>
      </c>
    </row>
  </sheetData>
  <autoFilter ref="A7:W56" xr:uid="{00000000-0001-0000-0200-000000000000}"/>
  <mergeCells count="18">
    <mergeCell ref="A45:A46"/>
    <mergeCell ref="A37:A40"/>
    <mergeCell ref="A41:A44"/>
    <mergeCell ref="A52:A53"/>
    <mergeCell ref="A54:A56"/>
    <mergeCell ref="C1:T3"/>
    <mergeCell ref="C4:T5"/>
    <mergeCell ref="A32:A33"/>
    <mergeCell ref="Q6:T6"/>
    <mergeCell ref="M6:P6"/>
    <mergeCell ref="A1:B5"/>
    <mergeCell ref="I6:L6"/>
    <mergeCell ref="A27"/>
    <mergeCell ref="A18:A22"/>
    <mergeCell ref="A23:A24"/>
    <mergeCell ref="A9:A12"/>
    <mergeCell ref="A25:A26"/>
    <mergeCell ref="A13:A14"/>
  </mergeCells>
  <pageMargins left="0.70866141732283472" right="0.70866141732283472" top="0.74803149606299213" bottom="0.74803149606299213" header="0" footer="0"/>
  <pageSetup paperSize="5" scale="30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EJES</vt:lpstr>
      <vt:lpstr>PRGMA</vt:lpstr>
      <vt:lpstr>POA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Sandra Rincon</cp:lastModifiedBy>
  <cp:lastPrinted>2024-07-16T21:04:44Z</cp:lastPrinted>
  <dcterms:created xsi:type="dcterms:W3CDTF">2020-10-21T15:28:15Z</dcterms:created>
  <dcterms:modified xsi:type="dcterms:W3CDTF">2026-07-16T02:02:00Z</dcterms:modified>
</cp:coreProperties>
</file>