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Mi unidad\Planes\Plan Operativo Anual\2025\"/>
    </mc:Choice>
  </mc:AlternateContent>
  <xr:revisionPtr revIDLastSave="0" documentId="13_ncr:1_{159C9AF6-D040-4467-8402-9E495D14D9E5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EJES" sheetId="4" r:id="rId1"/>
    <sheet name="PRGMA" sheetId="5" r:id="rId2"/>
    <sheet name="POA" sheetId="2" r:id="rId3"/>
  </sheets>
  <definedNames>
    <definedName name="_xlnm._FilterDatabase" localSheetId="2" hidden="1">POA!$A$7:$W$99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WnLRdKtnZD8ZqNc8wjkij9PTHcg=="/>
    </ext>
  </extLst>
</workbook>
</file>

<file path=xl/calcChain.xml><?xml version="1.0" encoding="utf-8"?>
<calcChain xmlns="http://schemas.openxmlformats.org/spreadsheetml/2006/main">
  <c r="V99" i="2" l="1"/>
  <c r="V98" i="2"/>
  <c r="V97" i="2"/>
  <c r="V96" i="2"/>
  <c r="V95" i="2"/>
  <c r="V94" i="2"/>
  <c r="V92" i="2"/>
  <c r="V91" i="2"/>
  <c r="V90" i="2"/>
  <c r="V88" i="2"/>
  <c r="V87" i="2"/>
  <c r="V86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0" i="2"/>
  <c r="V11" i="2"/>
  <c r="V12" i="2"/>
  <c r="V13" i="2"/>
  <c r="V14" i="2"/>
  <c r="V15" i="2"/>
  <c r="V9" i="2"/>
  <c r="D111" i="2" l="1"/>
  <c r="F10" i="4" l="1"/>
  <c r="E4" i="5"/>
  <c r="E34" i="5"/>
  <c r="E30" i="5"/>
  <c r="E6" i="5"/>
  <c r="C4" i="4"/>
  <c r="E31" i="5"/>
  <c r="E11" i="5"/>
  <c r="C3" i="4"/>
  <c r="E14" i="5"/>
  <c r="E25" i="5"/>
  <c r="E9" i="5"/>
  <c r="E35" i="5"/>
  <c r="E18" i="5"/>
  <c r="E33" i="5"/>
  <c r="E20" i="5"/>
  <c r="E15" i="5"/>
  <c r="E23" i="5"/>
  <c r="E32" i="5"/>
  <c r="E27" i="5"/>
  <c r="E7" i="5"/>
  <c r="C5" i="4"/>
  <c r="E22" i="5"/>
  <c r="E13" i="5"/>
  <c r="C8" i="4"/>
  <c r="E12" i="5"/>
  <c r="E24" i="5"/>
  <c r="E19" i="5"/>
  <c r="E26" i="5"/>
  <c r="E17" i="5"/>
  <c r="E3" i="5"/>
  <c r="E10" i="5"/>
  <c r="E29" i="5"/>
  <c r="E16" i="5"/>
  <c r="E28" i="5"/>
  <c r="E21" i="5"/>
  <c r="C9" i="4"/>
  <c r="C7" i="4"/>
  <c r="E8" i="5"/>
  <c r="C6" i="4"/>
  <c r="E5" i="5"/>
  <c r="F5" i="5" l="1"/>
  <c r="F18" i="5"/>
  <c r="F30" i="5"/>
  <c r="F6" i="5"/>
  <c r="F10" i="5"/>
  <c r="F15" i="5"/>
  <c r="F19" i="5"/>
  <c r="F23" i="5"/>
  <c r="F27" i="5"/>
  <c r="F31" i="5"/>
  <c r="F35" i="5"/>
  <c r="F14" i="5"/>
  <c r="F22" i="5"/>
  <c r="F34" i="5"/>
  <c r="F3" i="5"/>
  <c r="F7" i="5"/>
  <c r="F11" i="5"/>
  <c r="F16" i="5"/>
  <c r="F20" i="5"/>
  <c r="F24" i="5"/>
  <c r="F28" i="5"/>
  <c r="F32" i="5"/>
  <c r="F9" i="5"/>
  <c r="F26" i="5"/>
  <c r="B10" i="5"/>
  <c r="B12" i="5"/>
  <c r="F4" i="5"/>
  <c r="F8" i="5"/>
  <c r="F13" i="5"/>
  <c r="F17" i="5"/>
  <c r="F21" i="5"/>
  <c r="F25" i="5"/>
  <c r="F29" i="5"/>
  <c r="F33" i="5"/>
  <c r="F12" i="5"/>
  <c r="B34" i="5"/>
  <c r="B26" i="5"/>
  <c r="B18" i="5"/>
  <c r="B9" i="5"/>
  <c r="B33" i="5"/>
  <c r="B25" i="5"/>
  <c r="B17" i="5"/>
  <c r="B8" i="5"/>
  <c r="B32" i="5"/>
  <c r="B24" i="5"/>
  <c r="B16" i="5"/>
  <c r="B7" i="5"/>
  <c r="B31" i="5"/>
  <c r="B23" i="5"/>
  <c r="B15" i="5"/>
  <c r="B6" i="5"/>
  <c r="B30" i="5"/>
  <c r="B22" i="5"/>
  <c r="B14" i="5"/>
  <c r="B5" i="5"/>
  <c r="B29" i="5"/>
  <c r="B21" i="5"/>
  <c r="B13" i="5"/>
  <c r="B4" i="5"/>
  <c r="B28" i="5"/>
  <c r="B20" i="5"/>
  <c r="B11" i="5"/>
  <c r="B3" i="5"/>
  <c r="B35" i="5"/>
  <c r="B27" i="5"/>
  <c r="B19" i="5"/>
  <c r="C111" i="2" l="1"/>
</calcChain>
</file>

<file path=xl/sharedStrings.xml><?xml version="1.0" encoding="utf-8"?>
<sst xmlns="http://schemas.openxmlformats.org/spreadsheetml/2006/main" count="960" uniqueCount="517">
  <si>
    <t xml:space="preserve">HOSPITAL DEPARTAMENTAL SAN RAFAEL DE ZARZAL E.S.E.
VALLE DEL CAUCA
NIT: 891900441-1
</t>
  </si>
  <si>
    <t>CÓDIGO: DE-PL-PL-02</t>
  </si>
  <si>
    <t>VERSIÓN: 1</t>
  </si>
  <si>
    <t>TRD:</t>
  </si>
  <si>
    <t>PÁGINA: 1 de 3</t>
  </si>
  <si>
    <t>META PRODUCTO</t>
  </si>
  <si>
    <t>Mantenimiento</t>
  </si>
  <si>
    <t>ND</t>
  </si>
  <si>
    <t>Seguridad y salud en el trabajo</t>
  </si>
  <si>
    <t xml:space="preserve">Álvaro Hernán Libreros Franco
Coordinador de planeación
Hospital Departamental San Rafael de Zarzal </t>
  </si>
  <si>
    <t>METAS AÑO</t>
  </si>
  <si>
    <t>META 2024</t>
  </si>
  <si>
    <t>META 2025</t>
  </si>
  <si>
    <t>META 2026</t>
  </si>
  <si>
    <t>META 2027</t>
  </si>
  <si>
    <t>(Número de actividades ejecutadas / Total de actividades programadas) * 100</t>
  </si>
  <si>
    <t>(Número de capacitaciones realizadas / Número total de capacitaciones planificadas) * 100</t>
  </si>
  <si>
    <t>(Número de historias laborales cumpliendo con requisitos / Número total de historias laborales) * 100</t>
  </si>
  <si>
    <t>(Número de acciones realizadas / Número total de acciones planificadas) * 100</t>
  </si>
  <si>
    <t>(Cantidad de informes rendidos oportunamente / cantidad total de informes) * 100</t>
  </si>
  <si>
    <t>Implementar el Programa de Auditoria para el Mejoramiento de la atención en salud (PAMEC)</t>
  </si>
  <si>
    <t>(Número de actividades ejecutadas / Total de actividades propuestas) * 100</t>
  </si>
  <si>
    <t>Implementar actividades propuestas en el programa de seguridad del paciente</t>
  </si>
  <si>
    <t>Realizar seguimiento al sistema de vigilancia epidemiológica</t>
  </si>
  <si>
    <t>(Número de áreas con protocolos implementados / Total de áreas en el hospital) * 100</t>
  </si>
  <si>
    <t>(Número de reportes completados según protocolo / Total de reportes requeridos) * 100</t>
  </si>
  <si>
    <t>(Número de casos en los que se aplica la guía / Total de casos) * 100</t>
  </si>
  <si>
    <t>PROGRAMA</t>
  </si>
  <si>
    <t>EJE ESTRATÉGICO 1: Talento Humano: "Avanzando Juntos"</t>
  </si>
  <si>
    <t>Bienestar laboral y desarrollo profesional</t>
  </si>
  <si>
    <t>Desarrollar e implementar el programa de bienestar social</t>
  </si>
  <si>
    <t>Desarrollar y ejecutar el plan institucional de capacitaciones</t>
  </si>
  <si>
    <t>Cumplir con los requerimientos normativos en la custodia de historias laborales</t>
  </si>
  <si>
    <t>Desarrollar e implementar el programa anual de inducción y reinducción</t>
  </si>
  <si>
    <t>Porcentaje de ejecución de actividades del programa de bienestar social</t>
  </si>
  <si>
    <t>Porcentaje de cumplimiento del plan de capacitaciones</t>
  </si>
  <si>
    <t>Porcentaje de nuevos empleados que completan el programa de inducción</t>
  </si>
  <si>
    <t>DESCRIPCIÓN DE INDICADOR</t>
  </si>
  <si>
    <t>FORMULA</t>
  </si>
  <si>
    <t>(Número de empleados capacitados en SST / Total de empleados) * 100</t>
  </si>
  <si>
    <t>Porcentaje de cumplimiento de las acciones programadas en el sistema de seguridad y salud en el trabajo</t>
  </si>
  <si>
    <t>Evaluación y desempeño</t>
  </si>
  <si>
    <t>Porcentaje de evaluaciones realizadas a funcionarios</t>
  </si>
  <si>
    <t>EJE ESTRATÉGICO 2: Calidad de los servicios "Compromiso con la mejora continua"</t>
  </si>
  <si>
    <t>Mejora continua de la calidad</t>
  </si>
  <si>
    <t>Rendir oportunamente los indicadores del sistema de información para la calidad</t>
  </si>
  <si>
    <t>Oportunidad en la rendición de indicadores</t>
  </si>
  <si>
    <t>Porcentaje de estándares SUH cumplidos</t>
  </si>
  <si>
    <t>(Promedio de cumplimiento de estándares de todos los servicios / calificación máxima de todos los servicios) * 100</t>
  </si>
  <si>
    <t>Mantener por encima del 90% las acciones de mejora ejecutadas derivadas de las auditorías realizadas cada año</t>
  </si>
  <si>
    <t>Ejecutar al menos el 90% de las acciones de mejora derivadas de las auditorías realizadas cada año.</t>
  </si>
  <si>
    <t>Subsanar los hallazgos derivados de auditorías externas de calidad</t>
  </si>
  <si>
    <t>Nivel de cumplimiento de hallazgos derivados de auditorías externas de calidad</t>
  </si>
  <si>
    <t>(Cantidad de hallazgos provenientes de auditorías externas de calidad subsanados en el periodo de evaluación / Número total de hallazgos derivados de auditorías externas de calidad) * 100</t>
  </si>
  <si>
    <t>Seguridad del paciente</t>
  </si>
  <si>
    <t>Proporción de actividades ejecutadas del programa de seguridad del paciente en el periodo</t>
  </si>
  <si>
    <t>(Número de actividades ejecutadas / número total de actividades propuestas en el programa de seguridad del paciente) * 100</t>
  </si>
  <si>
    <t>Cumplimiento del reporte de información del sistema de vigilancia epidemiológica</t>
  </si>
  <si>
    <t>Completar el 100% de los reportes de vigilancia epidemiológica según el protocolo establecido.</t>
  </si>
  <si>
    <t>Garantizar la adherencia de las guías de práctica clínica</t>
  </si>
  <si>
    <t>Satisfacción del paciente</t>
  </si>
  <si>
    <t>Porcentaje de casos en los que se sigue la guía de práctica clínica</t>
  </si>
  <si>
    <t>Oportunidad en la atención en salud</t>
  </si>
  <si>
    <t>Proporción de indicadores de experiencias en la atención que cumplen con la oportunidad</t>
  </si>
  <si>
    <t>(Número de indicadores de experiencia en atención que cumplen con la oportunidad / Número total de indicadores de experiencia en la atención evaluado) * 100</t>
  </si>
  <si>
    <t>Humanización en salud</t>
  </si>
  <si>
    <t>Número de empleados capacitados en habilidades de comunicación y empatía</t>
  </si>
  <si>
    <t>Garantizar el funcionamiento del programa de humanización en salud</t>
  </si>
  <si>
    <t>Nivel de cumplimiento de las estrategias de humanización</t>
  </si>
  <si>
    <t>(Número de estrategias de humanización cumplidas / Total de estrategias) * 100</t>
  </si>
  <si>
    <t>Preparar el hospital para la acreditación de calidad en salud</t>
  </si>
  <si>
    <t>Proporcionar formación y capacitación continua al personal en temas de acreditación en salud</t>
  </si>
  <si>
    <t>Porcentaje de personal capacitado en temas de acreditación</t>
  </si>
  <si>
    <t>(Número de empleados capacitados / Total de empleados) * 100</t>
  </si>
  <si>
    <t>(Número de auditorías completadas / Total de auditorías planificadas) * 100</t>
  </si>
  <si>
    <t>Gestión de emergencias y desastres</t>
  </si>
  <si>
    <t>Frecuencia de simulacros realizados por año</t>
  </si>
  <si>
    <t>Proporcionar formación en primeros auxilios y soporte vital</t>
  </si>
  <si>
    <t>EJE ESTRATÉGICO 3: Infraestructura "Transformando Nuestro Espacio"</t>
  </si>
  <si>
    <t>Modernización de instalaciones</t>
  </si>
  <si>
    <t>Gestión del equipamiento médico y asistencial</t>
  </si>
  <si>
    <t>Gestión del equipamiento administrativo</t>
  </si>
  <si>
    <t>Promover la actualización tecnológica y la digitalización de los procesos administrativos</t>
  </si>
  <si>
    <t>Nivel de digitalización de procesos administrativos</t>
  </si>
  <si>
    <t>Infraestructura Tecnológica</t>
  </si>
  <si>
    <t>Expansión y desarrollo de nuevas instalaciones</t>
  </si>
  <si>
    <t>EJE ESTRATÉGICO 4: Sostenibilidad administrativa y financiera "Administración Eficiente para un Futuro Sostenible"</t>
  </si>
  <si>
    <t>Gestión financiera eficiente</t>
  </si>
  <si>
    <t>Porcentaje de ejecución presupuestal</t>
  </si>
  <si>
    <t>(Presupuesto de gastos ejecutado / Presupuesto de gastos) * 100</t>
  </si>
  <si>
    <t>Porcentaje de cartera recuperada</t>
  </si>
  <si>
    <t>Implementar medidas de gestión del riesgo financiero</t>
  </si>
  <si>
    <t>Nivel de riesgo financiero</t>
  </si>
  <si>
    <t>Categorización del riesgo</t>
  </si>
  <si>
    <t>Mantener el nivel de riesgo financiero en una categoría baja.</t>
  </si>
  <si>
    <t>Porcentaje de facturas radicadas a tiempo</t>
  </si>
  <si>
    <t>(Número de facturas radicadas a tiempo / Total de facturas) * 100</t>
  </si>
  <si>
    <t>Porcentaje de glosas resueltas</t>
  </si>
  <si>
    <t>(Número de glosas resueltas / Total de glosas) * 100</t>
  </si>
  <si>
    <t>Eficiencia operativa</t>
  </si>
  <si>
    <t>Implementación y seguimiento al Plan Anticorrupción y Atención al Ciudadano (PAAC)</t>
  </si>
  <si>
    <t>Nivel de cumplimiento del PAAC</t>
  </si>
  <si>
    <t>(Número de acciones del PAAC implementadas / Total de acciones del PAAC) * 100</t>
  </si>
  <si>
    <t>Garantizar la oportunidad en el cierre administrativo y financiero</t>
  </si>
  <si>
    <t>Porcentaje de cierres administrativos y financieros realizados a tiempo</t>
  </si>
  <si>
    <t>(Número de cierres realizados a tiempo / Total de cierres programados) * 100</t>
  </si>
  <si>
    <t>Cumplimiento en la implementación del plan de gestión documental</t>
  </si>
  <si>
    <t>(Número de actividades del plan completadas / Total de actividades planificadas) * 100</t>
  </si>
  <si>
    <t>Planificación estratégica</t>
  </si>
  <si>
    <t>Realizar seguimiento y monitoreo a los Planes institucionales</t>
  </si>
  <si>
    <t>Porcentaje de planes institucionales monitoreados</t>
  </si>
  <si>
    <t>(Número de planes monitoreados / Total de planes institucionales) * 100</t>
  </si>
  <si>
    <t>Realizar seguimiento y monitoreo a la ejecución del Plan de Gestión Gerencial (PGG)</t>
  </si>
  <si>
    <t>Cumplimiento en la ejecución del Plan de Gestión Gerencial (PGG)</t>
  </si>
  <si>
    <t>Formular e integrar los planes institucionales en el marco del Decreto 612 de 2018</t>
  </si>
  <si>
    <t>Cumplimiento en la integración de los planes</t>
  </si>
  <si>
    <t>(Número de planes integrados / Total de planes formulados) * 100</t>
  </si>
  <si>
    <t>Realizar seguimiento al cumplimiento de informes y reportes de la entidad</t>
  </si>
  <si>
    <t>Porcentaje de cumplimiento de informes y reportes</t>
  </si>
  <si>
    <t>(Número de informes y reportes cumplidos / Total de informes y reportes requeridos) * 100</t>
  </si>
  <si>
    <t>Implementación, fortalecimiento y seguimiento al Modelo Integrado de Planeación y Gestión (MIPG)</t>
  </si>
  <si>
    <t>Nivel de cumplimiento del MIPG</t>
  </si>
  <si>
    <t>Índice de desempeño institucional</t>
  </si>
  <si>
    <t>Gestión del riesgo</t>
  </si>
  <si>
    <t>Desarrollar y mantener actualizados y operativos los diferentes sistemas y subsistemas de gestión de riesgo adoptados por la entidad</t>
  </si>
  <si>
    <t>Cumplimiento en la implementación y/o actualización de sistemas de gestión de riesgo</t>
  </si>
  <si>
    <t>(Sistemas de riesgo implementados / Número de sistemas de riesgo normativos) * 100</t>
  </si>
  <si>
    <t>Transparencia y rendición de cuentas</t>
  </si>
  <si>
    <t>Implementar los lineamientos del Índice de Transparencia y Acceso a la Información Pública</t>
  </si>
  <si>
    <t>Nivel de cumplimiento del índice de transparencia</t>
  </si>
  <si>
    <t>(Puntaje obtenido / Puntaje máximo posible) * 100</t>
  </si>
  <si>
    <t>Elaborar un informe anual de gestión</t>
  </si>
  <si>
    <t>Cumplimiento en la elaboración del informe</t>
  </si>
  <si>
    <t>(Número de informes elaborados / Total de informes programados) * 100</t>
  </si>
  <si>
    <t>Realizar anualmente la rendición pública de cuentas</t>
  </si>
  <si>
    <t>Cumplimiento en la realización de la rendición de cuentas</t>
  </si>
  <si>
    <t>(Número de rendiciones realizadas / Total de rendiciones programadas) * 100</t>
  </si>
  <si>
    <t>Organizar espacios informativos</t>
  </si>
  <si>
    <t>Número de espacios informativos organizados</t>
  </si>
  <si>
    <t>Desarrollo de alianzas estratégicas</t>
  </si>
  <si>
    <t>Gestión de activos y patrimonio</t>
  </si>
  <si>
    <t>EJE ESTRATÉGICO 5: Gestión del conocimiento y la innovación "Potenciando el Desarrollo"</t>
  </si>
  <si>
    <t>Gestión del conocimiento</t>
  </si>
  <si>
    <t>Innovación en la atención</t>
  </si>
  <si>
    <t>Implementación de tecnologías de la información y comunicación</t>
  </si>
  <si>
    <t>Porcentaje de implementación de la infraestructura tecnológica.</t>
  </si>
  <si>
    <t>Atención integral a grupos vulnerables</t>
  </si>
  <si>
    <t>Porcentaje de modelos de atención desarrollados.</t>
  </si>
  <si>
    <t>Promoción de la salud comunitaria</t>
  </si>
  <si>
    <t>Realizar caracterización y actualización de información de la población asignada</t>
  </si>
  <si>
    <t>Porcentaje de población caracterizada.</t>
  </si>
  <si>
    <t>(Población caracterizada / Población asignada) * 100</t>
  </si>
  <si>
    <t>Número de programas desarrollados.</t>
  </si>
  <si>
    <t>Suma de programas desarrollados</t>
  </si>
  <si>
    <t>Comunicación y acercamiento al paciente y su familia</t>
  </si>
  <si>
    <t>EJE ESTRATÉGICO 6: Gestión social "Compromiso social y ciudadano"</t>
  </si>
  <si>
    <t>EJE ESTRATÉGICO 7:  Hospital verde "Responsables con el ambiente"</t>
  </si>
  <si>
    <t>Gestión de residuos y reciclaje</t>
  </si>
  <si>
    <t>Brindar capacitación sobre la correcta segregación, manejo y disposición final de los residuos</t>
  </si>
  <si>
    <t>Porcentaje de personal capacitado</t>
  </si>
  <si>
    <t>(Número de personal capacitado / Total de personal que requiere capacitación) * 100</t>
  </si>
  <si>
    <t>Diseñar, actualizar y/o ejecutar el programa de gestión integral de residuos generados en la atención en salud</t>
  </si>
  <si>
    <t>Cumplimiento en la ejecución del programa de gestión integral de residuos</t>
  </si>
  <si>
    <t>(Número de acciones ejecutadas / Total de acciones planificadas) * 100</t>
  </si>
  <si>
    <t>Uso eficiente de los recursos</t>
  </si>
  <si>
    <t>Implementar una política de cero papel</t>
  </si>
  <si>
    <t>Reducción en el uso de papel</t>
  </si>
  <si>
    <t>(Reducción en el consumo de papel / Consumo de papel inicial) * 100</t>
  </si>
  <si>
    <t>Suma de campañas realizadas</t>
  </si>
  <si>
    <t>TIPO DE META (Incremental / Mantenimiento)</t>
  </si>
  <si>
    <t>Observaciones</t>
  </si>
  <si>
    <t>≥ 85 %</t>
  </si>
  <si>
    <t>Incremental</t>
  </si>
  <si>
    <t>(Número de nuevos empleados que completan la inducción / Total de nuevos empleados) * 100</t>
  </si>
  <si>
    <t>Completar evaluaciones del desempeño laboral para el 100% de los empleados</t>
  </si>
  <si>
    <t>Subsanar el 90% de los hallazgos derivados de auditorías externas de calidad dentro del periodo de evaluación.</t>
  </si>
  <si>
    <t>≥ 60 %</t>
  </si>
  <si>
    <t>≥ 70 %</t>
  </si>
  <si>
    <t>≥ 80 %</t>
  </si>
  <si>
    <t>≥ 90 %</t>
  </si>
  <si>
    <t>Garantizar la auditoría de adherencia de las guías de práctica clínica</t>
  </si>
  <si>
    <t>Porcentaje de auditoría de adherencia a las guías de práctica clínica</t>
  </si>
  <si>
    <t>(Número de casos auditados/ Número de casos a auditar según la aplicación de la formula de muestra representativa) * 100</t>
  </si>
  <si>
    <t>(Número de PQR contestadas oportunamente / Número total de PQR recibidas) * 100</t>
  </si>
  <si>
    <t>Oportunidad de la gestión del PQRSF</t>
  </si>
  <si>
    <t>Porcentaje de Peticiones, Quejas y Reclamos del proceso de PQRSF contestadas oportunamente</t>
  </si>
  <si>
    <t>Realizar al menos 1 simulacros de emergencia al año.</t>
  </si>
  <si>
    <t>Número de simulacros realizados por año / 1</t>
  </si>
  <si>
    <t>≥ 20 %</t>
  </si>
  <si>
    <t>≥ 40 %</t>
  </si>
  <si>
    <t>(Número de procesos digitalizados / Total de procesos administrativos admisibles) * 100</t>
  </si>
  <si>
    <t>≥ 100 %</t>
  </si>
  <si>
    <t>Implementar y mantener un sistema de control de costos y gastos</t>
  </si>
  <si>
    <t>Nivel de implementación del sistema de costos y gastos</t>
  </si>
  <si>
    <t>≥ 50 %</t>
  </si>
  <si>
    <t>≥ 55 %</t>
  </si>
  <si>
    <t>≥ 65 %</t>
  </si>
  <si>
    <t>Radicar el 100% de las facturas a tiempo</t>
  </si>
  <si>
    <t>Completar al menos el 90% de las acciones del PAAC.</t>
  </si>
  <si>
    <t>Calificación de la Junta directiva de la ejecución del PGG</t>
  </si>
  <si>
    <t>Alcanzar al menos una calificación superior a 3,5 de la evaluación del PGG.</t>
  </si>
  <si>
    <t>≥ 3,5</t>
  </si>
  <si>
    <t>Integrar el 100% de los planes institucionales según el Decreto 612 de 2018.</t>
  </si>
  <si>
    <t>≥ 60</t>
  </si>
  <si>
    <t>≥ 63</t>
  </si>
  <si>
    <t>≥ 66</t>
  </si>
  <si>
    <t>≥ 70</t>
  </si>
  <si>
    <t>Elaborar el 100% de los informes anuales de gestión programados.</t>
  </si>
  <si>
    <t>Realizar el 100% de las rendiciones públicas de cuentas programadas.</t>
  </si>
  <si>
    <t>Monitorear el 100% de los planes institucionales .</t>
  </si>
  <si>
    <t>Desarrollar e implementar al menos 3 programas de promoción de la salud materno-infantil .</t>
  </si>
  <si>
    <t>(Suma de espacios informativos organizados/Suma de espacios informativos programados) * 100</t>
  </si>
  <si>
    <t>Desarrollar e implementar programas o estrategias innovadoras de prevención de enfermedades y promoción de la salud que aborden los determinantes sociales y conductuales de la salud</t>
  </si>
  <si>
    <t>Número de programas o estrategias desarrolladas e implementadas.</t>
  </si>
  <si>
    <t>Suma de programas o estrategias desarrolladas e implementadas</t>
  </si>
  <si>
    <t>Desarrollar e implementar al menos 5 programas o estrategias de prevención de enfermedades y promoción de la salud .</t>
  </si>
  <si>
    <t>Desarrollar programas y/o estrategias de promoción de la salud materno-infantil</t>
  </si>
  <si>
    <t>≥ 30 %</t>
  </si>
  <si>
    <t>≥ 10 %</t>
  </si>
  <si>
    <t>Realizar al menos 2 campañas de concienciación y capacitación por año.</t>
  </si>
  <si>
    <t>Promedio de la calificación de la autoevaluación en la vigencia / Promedio de la calificación de la auto evaluación en la vigencia anterior</t>
  </si>
  <si>
    <t>Mejorar la calificación de autoevaluación</t>
  </si>
  <si>
    <t>≥ 2,8</t>
  </si>
  <si>
    <t>≥ 3,0</t>
  </si>
  <si>
    <t>≥ 3,2</t>
  </si>
  <si>
    <t>≥ 3,4</t>
  </si>
  <si>
    <t>Autoevaluación del Sistema Único de Acreditación SUA</t>
  </si>
  <si>
    <t>Riesgo bajo</t>
  </si>
  <si>
    <t>PLAN DE DESARROLLO INSTITUCIONAL 2024 - 2027</t>
  </si>
  <si>
    <t>EJES</t>
  </si>
  <si>
    <t>PROGRAMAS</t>
  </si>
  <si>
    <t>CODIGO EE</t>
  </si>
  <si>
    <t>SIGLA</t>
  </si>
  <si>
    <t>N°</t>
  </si>
  <si>
    <t>COD</t>
  </si>
  <si>
    <t>NOMBRE EJE ESTRATEGICO</t>
  </si>
  <si>
    <t>OBJETIVO</t>
  </si>
  <si>
    <t>PONDERACION</t>
  </si>
  <si>
    <t>EJE</t>
  </si>
  <si>
    <t>Talento Humano: "Avanzando Juntos"</t>
  </si>
  <si>
    <t>Promover el desarrollo integral del personal del hospital, fomentando un ambiente laboral favorable, propiciando el crecimiento profesional y personal de los colaboradores, y garantizando su bienestar y satisfacción en el trabajo. Este eje busca potenciar las capacidades del talento humano para mejorar la calidad de los servicios de salud ofrecidos, fortaleciendo así el compromiso y la identificación del personal con la misión y visión institucional.</t>
  </si>
  <si>
    <t>Calidad de los servicios "Compromiso con la mejora continua"</t>
  </si>
  <si>
    <t>Garantizar la excelencia en la prestación de los servicios de salud ofrecidos por el hospital. Esto implica establecer estándares de calidad elevados, implementar procesos de mejora continua, y asegurar que los servicios brindados cumplan con los requisitos y expectativas de los usuarios. Además, este eje busca promover una cultura organizacional orientada hacia la calidad, donde el compromiso con la mejora continua sea una prioridad en todas las áreas y niveles del hospital.</t>
  </si>
  <si>
    <t>Infraestructura "Transformando Nuestro Espacio"</t>
  </si>
  <si>
    <t>Mejorar y optimizar las instalaciones físicas del hospital para garantizar un ambiente adecuado y seguro para pacientes, familiares y personal médico. Lo anterior requiere modernizar las infraestructuras existentes, así como desarrollar nuevas construcciones o adaptaciones según las necesidades específicas del hospital.</t>
  </si>
  <si>
    <t>Sostenibilidad administrativa y financiera "Administración Eficiente para un Futuro Sostenible"</t>
  </si>
  <si>
    <t>Garantizar la viabilidad económica y la sostenibilidad financiera del hospital a largo plazo. Esto implica establecer mecanismos eficientes de gestión financiera y administrativa que permitan una adecuada asignación y utilización de los recursos disponibles. Además, busca promover la transparencia, la responsabilidad y el control en la administración de los recursos financieros del hospital, así como la búsqueda de alternativas de financiamiento y la generación de ingresos propios para fortalecer su autonomía económica.</t>
  </si>
  <si>
    <t>Gestión del conocimiento y la innovación "Potenciando el Desarrollo"</t>
  </si>
  <si>
    <t>Promover la creación, difusión y aplicación de conocimiento en el hospital, así como fomentar la innovación en todas las áreas de la organización. Esto significa desarrollar y fortalecer una cultura organizacional orientada al aprendizaje continuo, donde se valore la generación y el intercambio de conocimientos entre el personal del hospital.</t>
  </si>
  <si>
    <t>Gestión social "Compromiso social y ciudadano"</t>
  </si>
  <si>
    <t>Fortalecer la relación del hospital con la comunidad y promover su participación activa en el desarrollo y mejora de los servicios de salud. Por esta razón se busca establecer acciones que fomenten la inclusión, la equidad y la solidaridad, así como el respeto por los derechos humanos y la diversidad cultural. Además, busca generar espacios de diálogo y colaboración entre el hospital y diferentes actores sociales, como organizaciones comunitarias, autoridades locales, instituciones educativas y otros grupos de interés, con el fin de identificar necesidades, prioridades y oportunidades de acción conjunta.</t>
  </si>
  <si>
    <t>Hospital verde "Responsables con el ambiente"</t>
  </si>
  <si>
    <t>Promover la sostenibilidad ambiental y la responsabilidad social en todas las operaciones y actividades del hospital, con el fin de reducir su impacto negativo en el medio ambiente y contribuir a la protección y conservación de los recursos naturales. Este eje busca integrar prácticas y políticas ambientales en la gestión diaria del hospital, incluyendo la reducción de residuos y el uso eficiente de energía y agua. Además, se busca sensibilizar al personal, pacientes y comunidad sobre la importancia de la conservación del medio ambiente y fomentar una cultura de responsabilidad ambiental en toda la institución.</t>
  </si>
  <si>
    <t>CODIGO PGM</t>
  </si>
  <si>
    <t>CODCOM</t>
  </si>
  <si>
    <t>NOMBRE PROGRAMA</t>
  </si>
  <si>
    <t>EJE1</t>
  </si>
  <si>
    <t>PGM</t>
  </si>
  <si>
    <t>Garantizar un ambiente de trabajo saludable, seguro y favorable para el bienestar físico, emocional y social de todos los empleados del hospital, implementando medidas y programas que promuevan el equilibrio entre la vida laboral y personal</t>
  </si>
  <si>
    <t>Salvaguardar la integridad física y mental de los trabajadores del hospital mediante la implementación de políticas, procedimientos y medidas de prevención de riesgos laborales, así como promover la cultura de la prevención y el autocuidado en el ámbito laboral.</t>
  </si>
  <si>
    <t>Establecer procesos y criterios claros para evaluar el desempeño del personal del hospital, con el fin de reconocer y recompensar el trabajo sobresaliente, identificar áreas de mejora y proporcionar retroalimentación constructiva para el desarrollo profesional individual y organizacional.</t>
  </si>
  <si>
    <t>EJE2</t>
  </si>
  <si>
    <t>Fomentar una cultura de mejora continua en la prestación de servicios de salud, mediante la implementación de sistemas de gestión de calidad, la identificación y corrección de no conformidades, y el seguimiento de indicadores de desempeño para garantizar la excelencia en la atención al paciente.</t>
  </si>
  <si>
    <t>Garantizar la seguridad y la integridad de los pacientes durante su atención médica, mediante la identificación y prevención de riesgos, la promoción de prácticas seguras y la mejora de la comunicación y coordinación entre los profesionales de la salud.</t>
  </si>
  <si>
    <t>Mejorar la experiencia y la satisfacción de los pacientes y sus familias en el hospital, mediante la atención centrada en el paciente, la escucha activa de sus necesidades y expectativas, y la implementación de acciones para garantizar un trato respetuoso, empático y de calidad.</t>
  </si>
  <si>
    <t>Promover una atención médica humanizada y centrada en el paciente, que reconozca sus necesidades, fomente la empatía y la comunicación efectiva entre pacientes y profesionales de la salud, y garantice el respeto a la dignidad y los derechos de cada persona.</t>
  </si>
  <si>
    <t>Garantizar el cumplimiento de estándares de calidad y seguridad en la prestación de servicios de salud, a través de procesos de auditoría interna y externa, así como la obtención y mantenimiento de acreditaciones y certificaciones reconocidas en el sector de la salud.</t>
  </si>
  <si>
    <t>Fortalecer la capacidad de respuesta del hospital ante situaciones de emergencia y desastres, mediante la planificación, preparación y coordinación de acciones para garantizar la atención oportuna y eficaz a las personas afectadas y la preservación de la infraestructura y los recursos del hospital.</t>
  </si>
  <si>
    <t>EJE3</t>
  </si>
  <si>
    <t>Actualizar y mejorar las instalaciones físicas del hospital, con el fin de proporcionar un entorno más eficiente, seguro y confortable para pacientes, familiares y personal médico.</t>
  </si>
  <si>
    <t>Asegurar la disponibilidad y el funcionamiento adecuado del equipamiento médico y asistencial en el hospital, mediante la adquisición, mantenimiento y renovación de equipos, así como la implementación de políticas y procedimientos para su uso seguro y eficiente.</t>
  </si>
  <si>
    <t>Garantizar el correcto funcionamiento y conservación de las instalaciones físicas y equipos del hospital, mediante la realización de actividades de mantenimiento preventivo y correctivo, la gestión de proveedores y contratistas, y el seguimiento de estándares de calidad y seguridad.</t>
  </si>
  <si>
    <t>Mejorar y optimizar la infraestructura tecnológica del hospital, incluyendo sistemas informáticos, redes de comunicación, equipos médicos y software especializado, con el fin de apoyar la prestación de servicios de salud con información segura y confiable.</t>
  </si>
  <si>
    <t>Desarrollar y ampliar las instalaciones físicas del hospital, según las necesidades y demandas de la comunidad, con el objetivo de aumentar la capacidad de atención, mejorar la accesibilidad y garantizar la cobertura de servicios de salud en la región.</t>
  </si>
  <si>
    <t>EJE4</t>
  </si>
  <si>
    <t>Optimizar la gestión de los recursos financieros del hospital, asegurando una adecuada planificación, control y seguimiento de los ingresos y gastos, así como la búsqueda de eficiencias y la maximización del uso de los recursos disponibles.</t>
  </si>
  <si>
    <t>Mejorar la eficiencia y productividad de los procesos y operaciones del hospital, identificando y eliminando desperdicios, simplificando procedimientos, y promoviendo la innovación y el uso de buenas prácticas de gestión.</t>
  </si>
  <si>
    <t>Establecer un plan estratégico a corto, mediano y largo plazo para el hospital, definir objetivos claros y metas alcanzables, así como diseñar estrategias y acciones concretas para su cumplimiento, teniendo en cuenta las necesidades y demandas de la comunidad y el entorno de salud.</t>
  </si>
  <si>
    <t>Gestionar los riesgos potenciales que puedan afectar el funcionamiento y la continuidad de las operaciones del hospital, implementando medidas de prevención, mitigación y respuesta adecuadas para garantizar la seguridad y el bienestar de pacientes, personal y activos.</t>
  </si>
  <si>
    <t>Promover la transparencia y la rendición de cuentas en la gestión del hospital, asegurando la disponibilidad y accesibilidad de información relevante para los usuarios y la comunidad, así como la rendición de cuentas ante autoridades, grupos de interés y la sociedad en general.</t>
  </si>
  <si>
    <t>Establecer y fortalecer alianzas y colaboraciones estratégicas con otras organizaciones, instituciones y actores del sector de la salud, con el fin de compartir recursos, conocimientos y buenas prácticas, así como ampliar el alcance y el impacto de las actividades del hospital.</t>
  </si>
  <si>
    <t>Administrar de manera eficiente y sostenible los activos y el patrimonio del hospital, incluyendo bienes inmuebles, equipos, recursos financieros y otros activos, garantizando su uso adecuado, mantenimiento y valoración a lo largo del tiempo.</t>
  </si>
  <si>
    <t>EJE5</t>
  </si>
  <si>
    <t>Facilitar la creación, captura, compartición y aplicación del conocimiento dentro del hospital, promoviendo la colaboración y el intercambio de experiencias entre el personal, así como el acceso a recursos y herramientas que favorezcan el aprendizaje y la innovación.</t>
  </si>
  <si>
    <t>Fomentar la introducción de nuevas ideas, tecnologías y prácticas en la prestación de servicios de salud, con el objetivo de mejorar la eficacia, la eficiencia y la calidad de la atención médica, así como la experiencia del paciente y los resultados de salud.</t>
  </si>
  <si>
    <t>Desarrollar e implementar soluciones tecnológicas innovadoras y eficientes para la gestión de la información y la comunicación en el hospital, con el fin de mejorar la coordinación de los equipos de trabajo, la toma de decisiones clínicas y la experiencia del paciente.</t>
  </si>
  <si>
    <t>EJE6</t>
  </si>
  <si>
    <t>Proporcionar una atención médica integral y especializada a grupos de población vulnerables, como personas en situación de pobreza, migrantes, personas con discapacidad, adultos mayores, niños y adolescentes en riesgo, garantizando su acceso equitativo a servicios de salud de calidad.</t>
  </si>
  <si>
    <t>Promover estilos de vida saludables y prevenir enfermedades en la comunidad, mediante programas de educación, prevención y promoción de la salud, así como la colaboración con organizaciones y autoridades locales en la implementación de políticas de salud pública.</t>
  </si>
  <si>
    <t>Establecer canales de comunicación efectivos y cercanos con los pacientes y sus familias, para informar, educar y apoyar en su proceso de atención médica, así como recoger sus opiniones, necesidades y preferencias para mejorar la calidad de los servicios.</t>
  </si>
  <si>
    <t>EJE7</t>
  </si>
  <si>
    <t>Implementar prácticas y medidas para la correcta gestión de residuos en el hospital, incluyendo su segregación, tratamiento y disposición final de manera ambientalmente responsable, así como promover la reducción, reutilización y reciclaje de materiales y recursos.</t>
  </si>
  <si>
    <t>Promover el uso racional y eficiente de los recursos hídricos y energéticos en el hospital, mediante la adopción de tecnologías y prácticas sostenibles, la mejora de la infraestructura y los sistemas de gestión, y la sensibilización del personal y la comunidad.</t>
  </si>
  <si>
    <t>NOMBRE EJE</t>
  </si>
  <si>
    <t>Garantizar un proceso de contratación eficiente, transparente y conforme a la normativa vigente, mientras se asegura una defensa jurídica efectiva para proteger los intereses de la entidad.</t>
  </si>
  <si>
    <t>ACCIONES</t>
  </si>
  <si>
    <t>TOTALES</t>
  </si>
  <si>
    <t>Optimizar la eficiencia operativa y funcional del Hospital mediante la adquisición, mantenimiento y actualización adecuada del equipamiento administrativo, asegurando que todos los procesos administrativos se realicen de manera eficaz, segura y sostenible.</t>
  </si>
  <si>
    <t>Talento Humano</t>
  </si>
  <si>
    <t>Seguridad y Salud en el Trabajo</t>
  </si>
  <si>
    <t>Calidad</t>
  </si>
  <si>
    <t>SIAU</t>
  </si>
  <si>
    <t>Sistemas</t>
  </si>
  <si>
    <t>Presupuesto</t>
  </si>
  <si>
    <t>Costos</t>
  </si>
  <si>
    <t>Cartera</t>
  </si>
  <si>
    <t>Contratación</t>
  </si>
  <si>
    <t>Planeación</t>
  </si>
  <si>
    <t>Sub Dirección Científica</t>
  </si>
  <si>
    <t>Gestión Ambiental</t>
  </si>
  <si>
    <t>ACCIÓN ESTRATÉGICA</t>
  </si>
  <si>
    <t>LÍNEA BASE 2023</t>
  </si>
  <si>
    <t>ÁREA RESPONSABLE</t>
  </si>
  <si>
    <t xml:space="preserve">(Número de acciones del plan ejecutadas / Número de acciones del plan programadas) * 100 </t>
  </si>
  <si>
    <t>Facturación</t>
  </si>
  <si>
    <t>Implementación y seguimiento al Modelo Estándar de Control Interno (MECÍ)</t>
  </si>
  <si>
    <t>Nivel de cumplimiento del MECÍ</t>
  </si>
  <si>
    <t>(Número de componentes del MECÍ implementados / Total de componentes del MECÍ) * 100</t>
  </si>
  <si>
    <t>Gestión Documental</t>
  </si>
  <si>
    <t>Alcanzar un 100% de cumplimiento del plan de capacitaciones anuales planificadas.</t>
  </si>
  <si>
    <t>Realizar la evaluación continua del desempeño laboral</t>
  </si>
  <si>
    <t>Lograr que el 100% de los informes sean rendidos oportunamente .</t>
  </si>
  <si>
    <t>Cumplir con los estándares del Sistema Único de Habilitación (SUH)</t>
  </si>
  <si>
    <t>Alcanzar un 100% de auditoría de adherencia a las guías de práctica clínica en todos los casos.</t>
  </si>
  <si>
    <t>Acreditar el hospital en calidad y salud</t>
  </si>
  <si>
    <t xml:space="preserve">Hospitales acreditados en salud
</t>
  </si>
  <si>
    <t xml:space="preserve">Numero de hospital Acreditado en salud </t>
  </si>
  <si>
    <t xml:space="preserve">Realizar simulacros y ejercicios de entrenamiento </t>
  </si>
  <si>
    <t>(Número de componentes del sistema implementados/Total de componentes del sistema planificados  ​)*100</t>
  </si>
  <si>
    <t>Ejecución presupuestal de ingresos y gastos de la entidad</t>
  </si>
  <si>
    <t>Gestión de cartera y recaudo</t>
  </si>
  <si>
    <t>Oportunidad en la radicación de facturas</t>
  </si>
  <si>
    <t>Ejecuta del procesos de gestión de glosas</t>
  </si>
  <si>
    <t>Eficiencia Operativa</t>
  </si>
  <si>
    <t>Control Interno</t>
  </si>
  <si>
    <t>Lograr que el 100% de los nuevos empleados completen el programa de inducción</t>
  </si>
  <si>
    <t>Alcanzar un 100% de empleados que completen las capacitaciones en seguridad y salud en el trabajo (SST)</t>
  </si>
  <si>
    <t>Lograr un 100% de cumplimiento de las acciones programadas en el Sistema de Seguridad y Salud en el Trabajo (SST).</t>
  </si>
  <si>
    <t>Ejecutar el 100% de las actividades propuestas en el programa de seguridad del paciente</t>
  </si>
  <si>
    <t>Alcanzar un 100% de cumplimiento de las estrategias del programa de humanización en salud.</t>
  </si>
  <si>
    <t>Alcanzar un 100% de ejecución de las actividades del programa de bienestar social .</t>
  </si>
  <si>
    <t>≥ 100</t>
  </si>
  <si>
    <t>Realizar por lo menos el 100% de los cierres administrativos y financieros a tiempo.</t>
  </si>
  <si>
    <t>Alcanzar el 100% de cumplimiento de informes y reportes requeridos.</t>
  </si>
  <si>
    <t>Promedio de resultados de auditoria</t>
  </si>
  <si>
    <t>Capacitar al 100% del personal.</t>
  </si>
  <si>
    <t>Alcanzar un 100% de indicadores de experiencia en la atención que cumplen con la oportunidad.</t>
  </si>
  <si>
    <r>
      <rPr>
        <sz val="11"/>
        <color theme="1"/>
        <rFont val="Arial"/>
        <family val="2"/>
      </rPr>
      <t>≤ Riesgo bajo</t>
    </r>
  </si>
  <si>
    <t>Incrementar el 14% anual la facturación</t>
  </si>
  <si>
    <t>Alcanzar un incremente del 14% en la facturación</t>
  </si>
  <si>
    <t>(Número de estrategias del PETIC implementados / Total de estrategias del PETIC) * 100</t>
  </si>
  <si>
    <t xml:space="preserve">Proyectos de Inversión </t>
  </si>
  <si>
    <t>Gestión de la contratación</t>
  </si>
  <si>
    <t>Programa en funcionamiento</t>
  </si>
  <si>
    <t>Implementar al menos el 80% de los modelos de atención necesarios .</t>
  </si>
  <si>
    <t>(Número de medidas de atención implementadas / Total de medidas de atención necesarias) * 100</t>
  </si>
  <si>
    <t>Apertura de nuevos servicios</t>
  </si>
  <si>
    <t>Cantidad de nuevos servicios</t>
  </si>
  <si>
    <t>Desarrollar e implementar protocolos y procedimientos de seguridad del paciente estandarizados para todas las áreas del hospital</t>
  </si>
  <si>
    <t>Porcentaje de áreas con protocolos de seguridad del paciente implementados</t>
  </si>
  <si>
    <t>Implementar el plan institucional de gestión documental (PINAR)</t>
  </si>
  <si>
    <t>Organizar al menos 1 espacios informativos por año.</t>
  </si>
  <si>
    <t>Realizar campañas de concientización y capacitación sobre prácticas de uso eficiente del agua y la energía</t>
  </si>
  <si>
    <t>Número de campañas realizadas de concientización y capacitación sobre prácticas de uso eficiente del agua y la energía</t>
  </si>
  <si>
    <t>Desarrollar y ejecutar el Plan de Mantenimiento Hospitalario</t>
  </si>
  <si>
    <t>Porcentaje de cumplimiento del plan de mantenimiento hospitalario</t>
  </si>
  <si>
    <t>Ampliación de Servicios</t>
  </si>
  <si>
    <t>(Cantidad de acciones ejecutadas / Cantidad de acciones planeadas) * 100</t>
  </si>
  <si>
    <t>Auditoria y Acreditación en salud</t>
  </si>
  <si>
    <t>≥ 90%</t>
  </si>
  <si>
    <t>Sub Dirección Administrativo</t>
  </si>
  <si>
    <t>Alcanzar un 90% la ejecución del plan de adquisiciones de equipamiento médico.</t>
  </si>
  <si>
    <t>Alcanzar un 90% la ejecución  del plan de adquisiciones de equipamiento administrativo</t>
  </si>
  <si>
    <t>Cantidad de convenios de servicios de telemedicina pactados</t>
  </si>
  <si>
    <t>Gerencia</t>
  </si>
  <si>
    <t>Alianza estratégica con instituciones prestadoras de servicios de salud del área de influencia para garantizar la complementariedad de los servicios prestados</t>
  </si>
  <si>
    <t>Cantidad de mesas de trabajo para establecer las alianzas</t>
  </si>
  <si>
    <t>Mesas de trabajo para establecer las alianzas</t>
  </si>
  <si>
    <t>Programa  de Telemedicina para ofertar servicios especializados a instituciones del área de influencia</t>
  </si>
  <si>
    <t>Convenios de servicios de telemedicina pactados para prestar servicios especializados</t>
  </si>
  <si>
    <t>Pactar con 3 instituciones del área de influencia el programa de telemedicina de servicios especializados</t>
  </si>
  <si>
    <t>Realizar alianzas prestación de servicios con instituciones prestadoras de servicios de salud del área de influencia</t>
  </si>
  <si>
    <t xml:space="preserve">Cantidad de nuevos servicios </t>
  </si>
  <si>
    <t>Aprovechamiento del uso de energías renovables fotovoltaicas</t>
  </si>
  <si>
    <t>Instalación de paneles solares</t>
  </si>
  <si>
    <t>Cantidad de Instalaciones de paneles solares</t>
  </si>
  <si>
    <t>Instalación de paneles solares para el suministro de energía en un área del hospital</t>
  </si>
  <si>
    <t>≥ 80%</t>
  </si>
  <si>
    <t>(Total de empleados con evaluación satisfactoria/ total de empleados evaluados) * 100</t>
  </si>
  <si>
    <t>Humanización en Salud</t>
  </si>
  <si>
    <t>Lograr obtener acreditación en salud por parte del ente regulador</t>
  </si>
  <si>
    <t>Apertura de 2 nuevos servicios por año</t>
  </si>
  <si>
    <t>Gestión de Emergencias y Desastres</t>
  </si>
  <si>
    <t>Desarrollar y ejecutar el plan de adquisiciones y renovaciones de equipamiento médico</t>
  </si>
  <si>
    <t>Porcentaje de ejecución del plan de adquisiciones y renovaciones del equipamiento medico</t>
  </si>
  <si>
    <t>(Equipos médicos adquiridos / Adquisición de equipos médicos planificados) * 100</t>
  </si>
  <si>
    <t>Desarrollar y ejecutar el plan de adquisiciones y renovaciones del equipamiento administrativo</t>
  </si>
  <si>
    <t>Porcentaje de ejecución del plan de adquisiciones y renovaciones del equipamiento administrativo</t>
  </si>
  <si>
    <t>(Equipos administrativos adquiridos / Adquisición de equipos administrativos planificados) * 100</t>
  </si>
  <si>
    <t>Implementar infraestructura tecnológica (hardware, Software y Redes de comunicación) que cumpla con los estándares de MINTIC</t>
  </si>
  <si>
    <t>Incremento de facturación</t>
  </si>
  <si>
    <t>(facturación año/facturación anterior)*100</t>
  </si>
  <si>
    <t>Porcentaje de cumplimiento de las auditorias de contratación</t>
  </si>
  <si>
    <t>sumatoria de resultados de las auditorias de contratación / cantidad de auditorias de contratación</t>
  </si>
  <si>
    <t>Adherencia a la dimensión de gestión del conocimiento de Mipg</t>
  </si>
  <si>
    <t>Calificación de gestión del conocimiento en FURAG</t>
  </si>
  <si>
    <t>Calificación FURAG</t>
  </si>
  <si>
    <t>Fortalecer el programa de atención de telemedicina especializada para hospitales de baja complejidad en el área de influencia</t>
  </si>
  <si>
    <t>Servicio funcional de telemedicina especializada</t>
  </si>
  <si>
    <t xml:space="preserve">Prestar el servicio de telemedicina especializada </t>
  </si>
  <si>
    <t>Implementar medidas de atención específicas y adaptadas a las necesidades de los grupos vulnerables</t>
  </si>
  <si>
    <t>Coordinación de enfermería</t>
  </si>
  <si>
    <t>Plan de adopción de tecnologías y equipos más eficientes en el uso de agua y energía</t>
  </si>
  <si>
    <t>Porcentaje de ejecución del Plan de adopción de tecnologías y equipos más eficientes en el uso de agua y energía</t>
  </si>
  <si>
    <t>UVR</t>
  </si>
  <si>
    <t>Numero de UVR producidas durante la vigencia</t>
  </si>
  <si>
    <t>Incremento de la productividad de los servicios</t>
  </si>
  <si>
    <t>Formular y radicar proyecto de Adquisición de tomógrafo para el Hospital Departamental San Rafael de Zarzal E.S.E.</t>
  </si>
  <si>
    <t>Formular y radicar proyecto de Adquisición de mamógrafo para el Hospital Departamental San Rafael de Zarzal E.S.E.</t>
  </si>
  <si>
    <t>Formular y radicar proyecto de Dotación del servicio de cirugía del Hospital Departamental San Rafael de Zarzal E.S.E.</t>
  </si>
  <si>
    <t>Formular y radicar proyecto de Remodelación del servicio de hospitalización del Hospital Departamental San Rafael de Zarzal E.S.E</t>
  </si>
  <si>
    <t>Formular y radicar proyecto de Adecuación de quirófanos para el servicio de cirugía del Hospital Departamental San Rafael de Zarzal E.S.E.</t>
  </si>
  <si>
    <t>Formular y radicar proyecto de Remodelación del área para el servicio de consulta externa del Hospital Departamental San Rafael de Zarzal E.S.E</t>
  </si>
  <si>
    <t>Formular y radicar proyecto de Adecuación del área de lavandería con adquisición y puesta en marcha de equipos industriales de lavado en el Hospital Departamental San Rafael ESE de Zarzal</t>
  </si>
  <si>
    <t>Formular y radicar proyecto de Remodelación del área de urgencias del centro de salud de La Paila del Hospital Departamental San Rafael de Zarzal E.S.E.</t>
  </si>
  <si>
    <t>Formular y radicar proyecto de Construcción de infraestructura para servicio de unidad de cuidados intermedios adultos para el Hospital Departamental San Rafael de Zarzal E.S.E.</t>
  </si>
  <si>
    <t>Formular y radicar proyecto de Construcción de la subestación eléctrica del Hospital Departamental San Rafael de Zarzal E.S.E.</t>
  </si>
  <si>
    <t>Formular y radicar proyecto de Estudio de reforzamiento estructural</t>
  </si>
  <si>
    <t>Proyecto formulado y radicado ante la secretaria de salud departamental</t>
  </si>
  <si>
    <t>Cantidad proyecto radicado</t>
  </si>
  <si>
    <t>Radicado proyecto ante la secretaria de salud departamental</t>
  </si>
  <si>
    <t>Formular y radicar proyecto de Adquisición de 2 ambulancias para transporte asistencial medicalizado del Hospital Departamental San Rafael de Zarzal E.S.E.</t>
  </si>
  <si>
    <t>Formular y radicar proyecto de Adquisición de automovil administrativo para transporte del personal del Hospital Departamental San Rafael de Zarzal E.S.E.</t>
  </si>
  <si>
    <t>Ampliar la oferta de servicios con el fin de garantizar una mayor cobertura y mejorar la oportunidad, eficiencia y calidad en la atención en salud</t>
  </si>
  <si>
    <t xml:space="preserve">Promover el desarrollo del hospital a través de la inversión en el mejoramiento, creación, remodelación y ampliación de la infraestructura física y dotación </t>
  </si>
  <si>
    <t>Desarrollar y ejecutar el plan de adquisiciones de insumos y suministros</t>
  </si>
  <si>
    <t>Porcentaje de ejecución del plan de adquisiciones de insumos y suministros</t>
  </si>
  <si>
    <t>(Insumos y suministros adquiridos  / Adquisición de insumos y suministros planificados) * 100</t>
  </si>
  <si>
    <t>Formular y radicar proyecto de Remodelación del centro de salud de del Barrio Bolivar del Hospital Departamental San Rafael de Zarzal E.S.E.</t>
  </si>
  <si>
    <t>SEGUIM
I 
TRIMESTRE</t>
  </si>
  <si>
    <t>SEGUIM 
III TRIMESTRE</t>
  </si>
  <si>
    <t>SEGUIM 
IV TRIMESTRE</t>
  </si>
  <si>
    <t>SEGUIM 
II
TRIMESTRE</t>
  </si>
  <si>
    <t>META
I 
TRIMESTRE</t>
  </si>
  <si>
    <t>META 
II
TRIMESTRE</t>
  </si>
  <si>
    <t>META 
III TRIMESTRE</t>
  </si>
  <si>
    <t>META 
IV TRIMESTRE</t>
  </si>
  <si>
    <t>(Valor Recaudado Año / Valor Facturacion Año) * 100</t>
  </si>
  <si>
    <t>Contabilidad</t>
  </si>
  <si>
    <t>Ejecutar el 100% de las acciones planificadas del programa</t>
  </si>
  <si>
    <t>Porcentaje de empleados que completan las capacitaciones en Seguridad y Salud en el Trabajo</t>
  </si>
  <si>
    <t>Alcanzar una ejecución presupuestal del  100%</t>
  </si>
  <si>
    <t>Implementar programa en el Sistema de Seguridad y Salud en el Trabajo (SST)</t>
  </si>
  <si>
    <t>Impartir capacitaciones en seguridad y salud en el trabajo (SST)</t>
  </si>
  <si>
    <t>Calidad
Sub Dirección Científica</t>
  </si>
  <si>
    <t>Auditor Medico</t>
  </si>
  <si>
    <t>Ejecutar el 100% de las acciones planeadas en el plan</t>
  </si>
  <si>
    <r>
      <t xml:space="preserve">Porcentaje de </t>
    </r>
    <r>
      <rPr>
        <b/>
        <sz val="11"/>
        <rFont val="Arial"/>
        <family val="2"/>
      </rPr>
      <t>historias laborales</t>
    </r>
    <r>
      <rPr>
        <sz val="11"/>
        <rFont val="Arial"/>
        <family val="2"/>
      </rPr>
      <t xml:space="preserve"> que cumplen con los requisitos normativos</t>
    </r>
  </si>
  <si>
    <r>
      <t xml:space="preserve">Digitalizar al menos el </t>
    </r>
    <r>
      <rPr>
        <b/>
        <sz val="11"/>
        <rFont val="Arial"/>
        <family val="2"/>
      </rPr>
      <t>40%</t>
    </r>
    <r>
      <rPr>
        <sz val="11"/>
        <color theme="1"/>
        <rFont val="Arial"/>
        <family val="2"/>
      </rPr>
      <t xml:space="preserve"> de los procesos administrativos admisibles.</t>
    </r>
  </si>
  <si>
    <t>Formular y radicar proyecto de Remodelación de la infraestructura del servicio de ginecobstetricia del Hospital Departamental San Rafael ESE de Zarzal</t>
  </si>
  <si>
    <t>Alexis Devia</t>
  </si>
  <si>
    <t>Claudia Milena Villegas</t>
  </si>
  <si>
    <t>Wilder Erazo</t>
  </si>
  <si>
    <t>Olga Beatriz Morelo</t>
  </si>
  <si>
    <t>Angelica Carvajal</t>
  </si>
  <si>
    <t>Pedro Pablo Escobar</t>
  </si>
  <si>
    <t>Maria Eulalia Bernal</t>
  </si>
  <si>
    <t>Sandra Rincon</t>
  </si>
  <si>
    <t>Fredy Carvajal</t>
  </si>
  <si>
    <t>Camilo Morales</t>
  </si>
  <si>
    <t>Isabel Cristina Loaiza</t>
  </si>
  <si>
    <t>Andres Plaza</t>
  </si>
  <si>
    <t>Clara Rosa Rodas</t>
  </si>
  <si>
    <t>Claudia Florencia Libreros</t>
  </si>
  <si>
    <t>Magaly Garcia</t>
  </si>
  <si>
    <t>Sandra Milena Loaiza</t>
  </si>
  <si>
    <t>Alvaro T</t>
  </si>
  <si>
    <t>Cumplido?</t>
  </si>
  <si>
    <t>Brindar formación y capacitación al personal en habilidades de comunicación y empatía</t>
  </si>
  <si>
    <t>Empleados capacitados / Total empleados</t>
  </si>
  <si>
    <r>
      <t xml:space="preserve">Porcentaje de personal </t>
    </r>
    <r>
      <rPr>
        <b/>
        <sz val="11"/>
        <rFont val="Arial"/>
        <family val="2"/>
      </rPr>
      <t>asistencial</t>
    </r>
    <r>
      <rPr>
        <sz val="11"/>
        <rFont val="Arial"/>
        <family val="2"/>
      </rPr>
      <t xml:space="preserve"> capacitado en primeros auxilios y soporte vital</t>
    </r>
  </si>
  <si>
    <r>
      <t xml:space="preserve">(Personal </t>
    </r>
    <r>
      <rPr>
        <b/>
        <sz val="11"/>
        <rFont val="Arial"/>
        <family val="2"/>
      </rPr>
      <t>asistencial</t>
    </r>
    <r>
      <rPr>
        <sz val="11"/>
        <rFont val="Arial"/>
        <family val="2"/>
      </rPr>
      <t xml:space="preserve"> capacitados / Total de personal asistencial) * 100</t>
    </r>
  </si>
  <si>
    <t xml:space="preserve">Cumplir con las requerimientos normativos de contratación </t>
  </si>
  <si>
    <t>Juan Estaban Valasquez</t>
  </si>
  <si>
    <t>Cumplir con las auditorías internas</t>
  </si>
  <si>
    <t>Promedio de auditorias internas cumplidas</t>
  </si>
  <si>
    <t>Cumplir con el 85% de las auditorías internas</t>
  </si>
  <si>
    <t>PLAN OPERATIVO ANUAL 2025</t>
  </si>
  <si>
    <t>META TRIMESTRAL 2025</t>
  </si>
  <si>
    <t>SEGUIMIENTO TRIMESTRAL 2025</t>
  </si>
  <si>
    <r>
      <t xml:space="preserve">Alcanzar un </t>
    </r>
    <r>
      <rPr>
        <b/>
        <sz val="11"/>
        <rFont val="Arial"/>
        <family val="2"/>
      </rPr>
      <t>80%</t>
    </r>
    <r>
      <rPr>
        <sz val="11"/>
        <rFont val="Arial"/>
        <family val="2"/>
      </rPr>
      <t xml:space="preserve"> de cumplimiento normativo en la custodia de historias laborales.</t>
    </r>
  </si>
  <si>
    <r>
      <t xml:space="preserve">Implementar protocolos de seguridad en el </t>
    </r>
    <r>
      <rPr>
        <b/>
        <sz val="11"/>
        <rFont val="Arial"/>
        <family val="2"/>
      </rPr>
      <t>80%</t>
    </r>
    <r>
      <rPr>
        <sz val="11"/>
        <color theme="1"/>
        <rFont val="Arial"/>
        <family val="2"/>
      </rPr>
      <t xml:space="preserve"> de las áreas del hospital .</t>
    </r>
  </si>
  <si>
    <r>
      <t xml:space="preserve">Alcanzar un </t>
    </r>
    <r>
      <rPr>
        <b/>
        <sz val="11"/>
        <rFont val="Arial"/>
        <family val="2"/>
      </rPr>
      <t>90%</t>
    </r>
    <r>
      <rPr>
        <sz val="11"/>
        <color theme="1"/>
        <rFont val="Arial"/>
        <family val="2"/>
      </rPr>
      <t xml:space="preserve"> de cumplimiento de los estándares del SUH en todos los servicios .</t>
    </r>
  </si>
  <si>
    <r>
      <t xml:space="preserve">Capacitar al </t>
    </r>
    <r>
      <rPr>
        <b/>
        <sz val="11"/>
        <color theme="1"/>
        <rFont val="Arial"/>
        <family val="2"/>
      </rPr>
      <t>80%</t>
    </r>
    <r>
      <rPr>
        <sz val="11"/>
        <color theme="1"/>
        <rFont val="Arial"/>
        <family val="2"/>
      </rPr>
      <t xml:space="preserve"> del personal en habilidades de comunicación y empatía.</t>
    </r>
  </si>
  <si>
    <r>
      <t xml:space="preserve">Capacitar al </t>
    </r>
    <r>
      <rPr>
        <b/>
        <sz val="11"/>
        <rFont val="Arial"/>
        <family val="2"/>
      </rPr>
      <t>40%</t>
    </r>
    <r>
      <rPr>
        <sz val="11"/>
        <color theme="1"/>
        <rFont val="Arial"/>
        <family val="2"/>
      </rPr>
      <t xml:space="preserve"> del personal en temas de acreditación en salud.</t>
    </r>
  </si>
  <si>
    <r>
      <t xml:space="preserve">Capacitar al </t>
    </r>
    <r>
      <rPr>
        <b/>
        <sz val="11"/>
        <rFont val="Arial"/>
        <family val="2"/>
      </rPr>
      <t>60%</t>
    </r>
    <r>
      <rPr>
        <sz val="11"/>
        <rFont val="Arial"/>
        <family val="2"/>
      </rPr>
      <t xml:space="preserve"> del personal en primeros auxilios y soporte vital</t>
    </r>
  </si>
  <si>
    <r>
      <t xml:space="preserve">Implementar el </t>
    </r>
    <r>
      <rPr>
        <b/>
        <sz val="11"/>
        <rFont val="Arial"/>
        <family val="2"/>
      </rPr>
      <t>40%</t>
    </r>
    <r>
      <rPr>
        <sz val="11"/>
        <rFont val="Arial"/>
        <family val="2"/>
      </rPr>
      <t xml:space="preserve"> de la infraestructura tecnológica necesaria .</t>
    </r>
  </si>
  <si>
    <r>
      <t xml:space="preserve">Lograr una implementación del </t>
    </r>
    <r>
      <rPr>
        <b/>
        <sz val="11"/>
        <rFont val="Arial"/>
        <family val="2"/>
      </rPr>
      <t>60%</t>
    </r>
    <r>
      <rPr>
        <sz val="11"/>
        <rFont val="Arial"/>
        <family val="2"/>
      </rPr>
      <t xml:space="preserve"> del sistemas de costos y gastos</t>
    </r>
  </si>
  <si>
    <r>
      <t xml:space="preserve">Recuperar al menos el </t>
    </r>
    <r>
      <rPr>
        <b/>
        <sz val="11"/>
        <rFont val="Arial"/>
        <family val="2"/>
      </rPr>
      <t>55%</t>
    </r>
    <r>
      <rPr>
        <sz val="11"/>
        <rFont val="Arial"/>
        <family val="2"/>
      </rPr>
      <t xml:space="preserve"> de la cartera anual.</t>
    </r>
  </si>
  <si>
    <t>Gestionar al menos el 85% de las glosas recibidas .</t>
  </si>
  <si>
    <r>
      <t xml:space="preserve">Alcanzar el </t>
    </r>
    <r>
      <rPr>
        <b/>
        <sz val="11"/>
        <rFont val="Arial"/>
        <family val="2"/>
      </rPr>
      <t>70%</t>
    </r>
    <r>
      <rPr>
        <sz val="11"/>
        <rFont val="Arial"/>
        <family val="2"/>
      </rPr>
      <t xml:space="preserve"> de cumplimiento del MECÍ.</t>
    </r>
  </si>
  <si>
    <r>
      <t xml:space="preserve">Implementar el </t>
    </r>
    <r>
      <rPr>
        <b/>
        <sz val="11"/>
        <rFont val="Arial"/>
        <family val="2"/>
      </rPr>
      <t>90%</t>
    </r>
    <r>
      <rPr>
        <sz val="11"/>
        <rFont val="Arial"/>
        <family val="2"/>
      </rPr>
      <t xml:space="preserve"> del plan de gestión documental.</t>
    </r>
  </si>
  <si>
    <t>Alcanzar un 80% la ejecución del plan de adquisiciones</t>
  </si>
  <si>
    <r>
      <t xml:space="preserve">Incrementar </t>
    </r>
    <r>
      <rPr>
        <b/>
        <sz val="11"/>
        <rFont val="Arial"/>
        <family val="2"/>
      </rPr>
      <t>5%</t>
    </r>
    <r>
      <rPr>
        <sz val="11"/>
        <rFont val="Arial"/>
        <family val="2"/>
      </rPr>
      <t xml:space="preserve"> el UVR en el periodo</t>
    </r>
  </si>
  <si>
    <r>
      <t xml:space="preserve">Alcanzar un índice de desempeño institucional del </t>
    </r>
    <r>
      <rPr>
        <b/>
        <sz val="11"/>
        <rFont val="Arial"/>
        <family val="2"/>
      </rPr>
      <t>63%</t>
    </r>
  </si>
  <si>
    <r>
      <t xml:space="preserve">Implementar y/o actualizar el </t>
    </r>
    <r>
      <rPr>
        <b/>
        <sz val="11"/>
        <rFont val="Arial"/>
        <family val="2"/>
      </rPr>
      <t>90%</t>
    </r>
    <r>
      <rPr>
        <sz val="11"/>
        <rFont val="Arial"/>
        <family val="2"/>
      </rPr>
      <t xml:space="preserve"> de los sistemas de gestión de riesgo aplicables.</t>
    </r>
  </si>
  <si>
    <t>Alcanzar el 100% del puntaje máximo posible en el Índice de Transparencia.</t>
  </si>
  <si>
    <r>
      <t>Caracterizar al menos el 7</t>
    </r>
    <r>
      <rPr>
        <b/>
        <sz val="11"/>
        <rFont val="Arial"/>
        <family val="2"/>
      </rPr>
      <t>0%</t>
    </r>
    <r>
      <rPr>
        <sz val="11"/>
        <rFont val="Arial"/>
        <family val="2"/>
      </rPr>
      <t xml:space="preserve"> de la población asignada .</t>
    </r>
  </si>
  <si>
    <r>
      <t>Reducir el consumo de papel en un</t>
    </r>
    <r>
      <rPr>
        <b/>
        <sz val="11"/>
        <rFont val="Arial"/>
        <family val="2"/>
      </rPr>
      <t xml:space="preserve"> 30%</t>
    </r>
    <r>
      <rPr>
        <sz val="11"/>
        <rFont val="Arial"/>
        <family val="2"/>
      </rPr>
      <t>.</t>
    </r>
  </si>
  <si>
    <r>
      <t xml:space="preserve">Realizar el </t>
    </r>
    <r>
      <rPr>
        <sz val="11"/>
        <rFont val="Arial"/>
        <family val="2"/>
      </rPr>
      <t>100%</t>
    </r>
    <r>
      <rPr>
        <sz val="11"/>
        <color theme="1"/>
        <rFont val="Arial"/>
        <family val="2"/>
      </rPr>
      <t xml:space="preserve"> de las acciones del plan de mantenimiento hospitalario.</t>
    </r>
  </si>
  <si>
    <r>
      <t xml:space="preserve">Responder oportunamente al </t>
    </r>
    <r>
      <rPr>
        <sz val="11"/>
        <rFont val="Arial"/>
        <family val="2"/>
      </rPr>
      <t>90%</t>
    </r>
    <r>
      <rPr>
        <sz val="11"/>
        <color theme="1"/>
        <rFont val="Arial"/>
        <family val="2"/>
      </rPr>
      <t xml:space="preserve"> de las PQR recibidas.</t>
    </r>
  </si>
  <si>
    <r>
      <t>Asegurar que el</t>
    </r>
    <r>
      <rPr>
        <sz val="11"/>
        <rFont val="Arial"/>
        <family val="2"/>
      </rPr>
      <t xml:space="preserve"> 90%</t>
    </r>
    <r>
      <rPr>
        <sz val="11"/>
        <color theme="1"/>
        <rFont val="Arial"/>
        <family val="2"/>
      </rPr>
      <t xml:space="preserve"> de los casos sigan la guía de práctica clínica.</t>
    </r>
  </si>
  <si>
    <t>NomResponsable</t>
  </si>
  <si>
    <t>Juan Carlos Buitrago</t>
  </si>
  <si>
    <t>Julian Correa</t>
  </si>
  <si>
    <t>Los 4 son el acumulado de los 2 servicios del 2024 y los 2 servcios del 2025</t>
  </si>
  <si>
    <t>FECHA: 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</si>
</sst>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9375C"/>
        <bgColor rgb="FF19375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66CC"/>
        <bgColor rgb="FF19375C"/>
      </patternFill>
    </fill>
    <fill>
      <patternFill patternType="gray06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8BB91D"/>
      </left>
      <right/>
      <top style="thin">
        <color rgb="FF8BB91D"/>
      </top>
      <bottom style="thin">
        <color rgb="FF8BB91D"/>
      </bottom>
      <diagonal/>
    </border>
    <border>
      <left/>
      <right/>
      <top style="thin">
        <color rgb="FF8BB91D"/>
      </top>
      <bottom style="thin">
        <color rgb="FF8BB91D"/>
      </bottom>
      <diagonal/>
    </border>
    <border>
      <left/>
      <right style="thin">
        <color rgb="FF8BB91D"/>
      </right>
      <top style="thin">
        <color rgb="FF8BB91D"/>
      </top>
      <bottom style="thin">
        <color rgb="FF8BB91D"/>
      </bottom>
      <diagonal/>
    </border>
    <border>
      <left style="thin">
        <color rgb="FF8BB91D"/>
      </left>
      <right style="thin">
        <color rgb="FF8BB91D"/>
      </right>
      <top style="thin">
        <color rgb="FF8BB91D"/>
      </top>
      <bottom/>
      <diagonal/>
    </border>
    <border>
      <left style="thin">
        <color rgb="FF8BB91D"/>
      </left>
      <right style="thin">
        <color rgb="FF8BB91D"/>
      </right>
      <top style="thin">
        <color rgb="FF8BB91D"/>
      </top>
      <bottom style="thin">
        <color rgb="FF8BB91D"/>
      </bottom>
      <diagonal/>
    </border>
    <border>
      <left/>
      <right style="thin">
        <color rgb="FF19375C"/>
      </right>
      <top style="thin">
        <color rgb="FF19375C"/>
      </top>
      <bottom/>
      <diagonal/>
    </border>
    <border>
      <left style="thin">
        <color rgb="FF8BB91D"/>
      </left>
      <right/>
      <top/>
      <bottom style="thin">
        <color rgb="FF8BB91D"/>
      </bottom>
      <diagonal/>
    </border>
    <border>
      <left/>
      <right/>
      <top/>
      <bottom style="thin">
        <color rgb="FF8BB91D"/>
      </bottom>
      <diagonal/>
    </border>
    <border>
      <left/>
      <right/>
      <top/>
      <bottom style="thin">
        <color rgb="FF8BB91D"/>
      </bottom>
      <diagonal/>
    </border>
    <border>
      <left/>
      <right/>
      <top/>
      <bottom style="thin">
        <color rgb="FF8BB91D"/>
      </bottom>
      <diagonal/>
    </border>
    <border>
      <left style="thin">
        <color rgb="FF8BB91D"/>
      </left>
      <right style="thin">
        <color rgb="FF8BB91D"/>
      </right>
      <top/>
      <bottom style="thin">
        <color rgb="FF19375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BB91D"/>
      </left>
      <right/>
      <top style="thin">
        <color rgb="FF8BB91D"/>
      </top>
      <bottom/>
      <diagonal/>
    </border>
    <border>
      <left/>
      <right style="thin">
        <color rgb="FF8BB91D"/>
      </right>
      <top style="thin">
        <color rgb="FF8BB91D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8BB91D"/>
      </left>
      <right style="thin">
        <color rgb="FF8BB91D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BB91D"/>
      </left>
      <right/>
      <top/>
      <bottom/>
      <diagonal/>
    </border>
  </borders>
  <cellStyleXfs count="5">
    <xf numFmtId="0" fontId="0" fillId="0" borderId="0"/>
    <xf numFmtId="9" fontId="1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8">
    <xf numFmtId="0" fontId="0" fillId="0" borderId="0" xfId="0"/>
    <xf numFmtId="0" fontId="7" fillId="0" borderId="0" xfId="0" applyFont="1"/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9" fontId="7" fillId="0" borderId="23" xfId="0" applyNumberFormat="1" applyFont="1" applyBorder="1" applyAlignment="1">
      <alignment horizontal="center" vertical="center" wrapText="1"/>
    </xf>
    <xf numFmtId="9" fontId="12" fillId="0" borderId="23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9" fontId="12" fillId="0" borderId="23" xfId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5" fillId="0" borderId="0" xfId="2"/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 wrapText="1"/>
    </xf>
    <xf numFmtId="0" fontId="5" fillId="0" borderId="0" xfId="2" applyAlignment="1">
      <alignment wrapText="1"/>
    </xf>
    <xf numFmtId="0" fontId="7" fillId="0" borderId="9" xfId="0" applyFont="1" applyBorder="1" applyAlignment="1">
      <alignment horizontal="center" vertical="center"/>
    </xf>
    <xf numFmtId="0" fontId="4" fillId="0" borderId="0" xfId="2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9" fontId="5" fillId="0" borderId="0" xfId="2" applyNumberFormat="1" applyAlignment="1">
      <alignment horizontal="center" vertical="center"/>
    </xf>
    <xf numFmtId="9" fontId="1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12" fillId="4" borderId="2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center" wrapText="1"/>
    </xf>
    <xf numFmtId="9" fontId="7" fillId="4" borderId="23" xfId="0" applyNumberFormat="1" applyFont="1" applyFill="1" applyBorder="1" applyAlignment="1">
      <alignment horizontal="center" vertical="center" wrapText="1"/>
    </xf>
    <xf numFmtId="9" fontId="12" fillId="4" borderId="23" xfId="1" applyFont="1" applyFill="1" applyBorder="1" applyAlignment="1">
      <alignment horizontal="center" vertical="center" wrapText="1"/>
    </xf>
    <xf numFmtId="9" fontId="12" fillId="4" borderId="23" xfId="0" applyNumberFormat="1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9" fontId="7" fillId="5" borderId="23" xfId="0" applyNumberFormat="1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9" fontId="12" fillId="5" borderId="23" xfId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wrapText="1"/>
    </xf>
    <xf numFmtId="9" fontId="7" fillId="0" borderId="23" xfId="0" applyNumberFormat="1" applyFont="1" applyFill="1" applyBorder="1" applyAlignment="1">
      <alignment horizontal="center" vertical="center" wrapText="1"/>
    </xf>
    <xf numFmtId="9" fontId="12" fillId="0" borderId="23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9" fontId="12" fillId="0" borderId="23" xfId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6" fillId="2" borderId="14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top" wrapText="1"/>
    </xf>
    <xf numFmtId="0" fontId="16" fillId="2" borderId="31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horizontal="center" vertical="top" wrapText="1"/>
    </xf>
    <xf numFmtId="0" fontId="12" fillId="3" borderId="16" xfId="0" applyFont="1" applyFill="1" applyBorder="1"/>
    <xf numFmtId="0" fontId="7" fillId="0" borderId="0" xfId="0" applyFont="1" applyFill="1"/>
    <xf numFmtId="0" fontId="12" fillId="4" borderId="23" xfId="0" applyFont="1" applyFill="1" applyBorder="1"/>
    <xf numFmtId="0" fontId="12" fillId="4" borderId="23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 wrapText="1"/>
    </xf>
    <xf numFmtId="0" fontId="6" fillId="0" borderId="0" xfId="0" applyFont="1" applyFill="1"/>
    <xf numFmtId="0" fontId="9" fillId="0" borderId="0" xfId="0" applyFont="1" applyFill="1"/>
    <xf numFmtId="1" fontId="7" fillId="0" borderId="23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7" fillId="0" borderId="2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2" applyFont="1" applyAlignment="1">
      <alignment horizontal="left" vertical="center" wrapText="1"/>
    </xf>
    <xf numFmtId="0" fontId="5" fillId="0" borderId="0" xfId="2" applyNumberFormat="1" applyFill="1"/>
    <xf numFmtId="0" fontId="5" fillId="0" borderId="0" xfId="2" applyNumberFormat="1" applyAlignment="1">
      <alignment horizontal="left" vertical="center"/>
    </xf>
    <xf numFmtId="0" fontId="2" fillId="0" borderId="0" xfId="2" applyFont="1" applyAlignment="1">
      <alignment horizontal="left" vertical="center"/>
    </xf>
    <xf numFmtId="1" fontId="12" fillId="0" borderId="23" xfId="1" applyNumberFormat="1" applyFont="1" applyFill="1" applyBorder="1" applyAlignment="1">
      <alignment horizontal="center" vertical="center" wrapText="1"/>
    </xf>
    <xf numFmtId="164" fontId="12" fillId="0" borderId="23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/>
    <xf numFmtId="0" fontId="12" fillId="0" borderId="23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Fill="1" applyBorder="1"/>
    <xf numFmtId="0" fontId="7" fillId="4" borderId="0" xfId="0" applyFont="1" applyFill="1" applyBorder="1"/>
    <xf numFmtId="0" fontId="12" fillId="4" borderId="0" xfId="0" applyFont="1" applyFill="1" applyBorder="1"/>
    <xf numFmtId="0" fontId="7" fillId="5" borderId="0" xfId="0" applyFont="1" applyFill="1" applyBorder="1"/>
    <xf numFmtId="1" fontId="12" fillId="0" borderId="23" xfId="0" applyNumberFormat="1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top" wrapText="1"/>
    </xf>
    <xf numFmtId="9" fontId="12" fillId="0" borderId="23" xfId="0" applyNumberFormat="1" applyFont="1" applyBorder="1" applyAlignment="1">
      <alignment horizontal="left" vertical="center" wrapText="1"/>
    </xf>
    <xf numFmtId="9" fontId="12" fillId="0" borderId="23" xfId="0" applyNumberFormat="1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3" xfId="0" applyFont="1" applyBorder="1"/>
    <xf numFmtId="0" fontId="12" fillId="0" borderId="23" xfId="0" applyFont="1" applyFill="1" applyBorder="1"/>
    <xf numFmtId="9" fontId="12" fillId="0" borderId="23" xfId="0" applyNumberFormat="1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center" vertical="center" wrapText="1"/>
    </xf>
    <xf numFmtId="9" fontId="12" fillId="0" borderId="23" xfId="0" applyNumberFormat="1" applyFont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9" fontId="12" fillId="4" borderId="23" xfId="0" applyNumberFormat="1" applyFont="1" applyFill="1" applyBorder="1" applyAlignment="1">
      <alignment horizontal="left" vertical="top" wrapText="1"/>
    </xf>
    <xf numFmtId="9" fontId="12" fillId="4" borderId="23" xfId="0" applyNumberFormat="1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wrapText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5" borderId="23" xfId="0" applyFont="1" applyFill="1" applyBorder="1"/>
    <xf numFmtId="0" fontId="12" fillId="0" borderId="23" xfId="0" applyFont="1" applyBorder="1" applyAlignment="1">
      <alignment vertical="center" wrapText="1"/>
    </xf>
    <xf numFmtId="0" fontId="16" fillId="6" borderId="14" xfId="0" applyFont="1" applyFill="1" applyBorder="1" applyAlignment="1">
      <alignment horizontal="center" vertical="top" wrapText="1"/>
    </xf>
    <xf numFmtId="164" fontId="12" fillId="4" borderId="23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0" fontId="16" fillId="2" borderId="35" xfId="0" applyFont="1" applyFill="1" applyBorder="1" applyAlignment="1">
      <alignment vertical="center"/>
    </xf>
    <xf numFmtId="9" fontId="12" fillId="7" borderId="23" xfId="1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9" fontId="17" fillId="0" borderId="23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1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top"/>
    </xf>
    <xf numFmtId="0" fontId="11" fillId="0" borderId="0" xfId="0" applyFont="1" applyFill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vertical="top" wrapText="1"/>
    </xf>
    <xf numFmtId="0" fontId="1" fillId="0" borderId="0" xfId="0" applyFont="1"/>
    <xf numFmtId="16" fontId="1" fillId="0" borderId="0" xfId="0" applyNumberFormat="1" applyFont="1"/>
    <xf numFmtId="16" fontId="0" fillId="0" borderId="0" xfId="0" applyNumberFormat="1"/>
    <xf numFmtId="0" fontId="12" fillId="0" borderId="23" xfId="0" applyFont="1" applyFill="1" applyBorder="1" applyAlignment="1">
      <alignment wrapText="1"/>
    </xf>
    <xf numFmtId="0" fontId="12" fillId="0" borderId="23" xfId="0" applyFont="1" applyFill="1" applyBorder="1" applyAlignment="1">
      <alignment vertical="top" wrapText="1"/>
    </xf>
    <xf numFmtId="0" fontId="12" fillId="0" borderId="23" xfId="0" applyFont="1" applyBorder="1" applyAlignment="1">
      <alignment wrapText="1"/>
    </xf>
    <xf numFmtId="9" fontId="12" fillId="0" borderId="23" xfId="1" applyNumberFormat="1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9" fillId="4" borderId="23" xfId="4" applyFont="1" applyFill="1" applyBorder="1" applyAlignment="1">
      <alignment vertical="top" wrapText="1"/>
    </xf>
    <xf numFmtId="0" fontId="17" fillId="0" borderId="37" xfId="0" applyFont="1" applyFill="1" applyBorder="1" applyAlignment="1">
      <alignment vertical="center" textRotation="90" wrapText="1"/>
    </xf>
    <xf numFmtId="0" fontId="17" fillId="0" borderId="37" xfId="0" applyFont="1" applyFill="1" applyBorder="1" applyAlignment="1">
      <alignment vertical="center" textRotation="90"/>
    </xf>
    <xf numFmtId="46" fontId="12" fillId="0" borderId="23" xfId="0" applyNumberFormat="1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3" xfId="0" applyFont="1" applyBorder="1"/>
    <xf numFmtId="0" fontId="7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9" xfId="0" applyFont="1" applyBorder="1"/>
    <xf numFmtId="0" fontId="12" fillId="0" borderId="23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20" fillId="2" borderId="31" xfId="0" applyFont="1" applyFill="1" applyBorder="1" applyAlignment="1">
      <alignment horizontal="center" vertical="top" wrapText="1"/>
    </xf>
  </cellXfs>
  <cellStyles count="5">
    <cellStyle name="Hipervínculo" xfId="4" builtinId="8"/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21">
    <dxf>
      <alignment horizontal="left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19375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2" xr9:uid="{00000000-0011-0000-FFFF-FFFF00000000}">
      <tableStyleElement type="wholeTable" dxfId="20"/>
      <tableStyleElement type="headerRow" dxfId="19"/>
    </tableStyle>
  </tableStyles>
  <colors>
    <mruColors>
      <color rgb="FFFFCCFF"/>
      <color rgb="FFFF99CC"/>
      <color rgb="FFFF0066"/>
      <color rgb="FF0066CC"/>
      <color rgb="FF0033CC"/>
      <color rgb="FF0099FF"/>
      <color rgb="FFCCCCFF"/>
      <color rgb="FF18375C"/>
      <color rgb="FF19375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746125</xdr:colOff>
      <xdr:row>0</xdr:row>
      <xdr:rowOff>50800</xdr:rowOff>
    </xdr:from>
    <xdr:ext cx="3851275" cy="118110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id="{B5692C60-C316-485B-AAD1-3F35812710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125" y="50800"/>
          <a:ext cx="3851275" cy="11811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JES" displayName="EJES" ref="A2:F10" totalsRowCount="1">
  <autoFilter ref="A2:F9" xr:uid="{00000000-0009-0000-0100-000001000000}"/>
  <tableColumns count="6">
    <tableColumn id="1" xr3:uid="{00000000-0010-0000-0000-000001000000}" name="SIGLA" dataDxfId="18" totalsRowDxfId="17" dataCellStyle="Normal 2"/>
    <tableColumn id="2" xr3:uid="{00000000-0010-0000-0000-000002000000}" name="N°" dataDxfId="16" totalsRowDxfId="15" dataCellStyle="Normal 2"/>
    <tableColumn id="3" xr3:uid="{00000000-0010-0000-0000-000003000000}" name="COD" dataDxfId="14" totalsRowDxfId="13" dataCellStyle="Normal 2">
      <calculatedColumnFormula>_xlfn.CONCAT(A3,B3)</calculatedColumnFormula>
    </tableColumn>
    <tableColumn id="4" xr3:uid="{00000000-0010-0000-0000-000004000000}" name="NOMBRE EJE ESTRATEGICO" dataCellStyle="Normal 2"/>
    <tableColumn id="5" xr3:uid="{00000000-0010-0000-0000-000005000000}" name="OBJETIVO" dataDxfId="12" totalsRowDxfId="11" dataCellStyle="Normal 2"/>
    <tableColumn id="6" xr3:uid="{00000000-0010-0000-0000-000006000000}" name="PONDERACION" totalsRowFunction="custom" dataDxfId="10" totalsRowDxfId="9" dataCellStyle="Normal 2">
      <totalsRowFormula>SUM(EJES[PONDERACION])</totalsRow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G" displayName="PRG" ref="A2:I35" totalsRowShown="0" dataDxfId="8">
  <autoFilter ref="A2:I35" xr:uid="{00000000-0009-0000-0100-000002000000}"/>
  <tableColumns count="9">
    <tableColumn id="1" xr3:uid="{00000000-0010-0000-0100-000001000000}" name="EJE"/>
    <tableColumn id="9" xr3:uid="{00000000-0010-0000-0100-000009000000}" name="NOMBRE EJE" dataDxfId="7" dataCellStyle="Normal 2">
      <calculatedColumnFormula>VLOOKUP(PRG[[#This Row],[EJE]],EJES[[#All],[COD]:[NOMBRE EJE ESTRATEGICO]],2,0)</calculatedColumnFormula>
    </tableColumn>
    <tableColumn id="2" xr3:uid="{00000000-0010-0000-0100-000002000000}" name="SIGLA" dataDxfId="6"/>
    <tableColumn id="3" xr3:uid="{00000000-0010-0000-0100-000003000000}" name="N°" dataDxfId="5"/>
    <tableColumn id="4" xr3:uid="{00000000-0010-0000-0100-000004000000}" name="COD" dataDxfId="4">
      <calculatedColumnFormula>_xlfn.CONCAT(C3,D3)</calculatedColumnFormula>
    </tableColumn>
    <tableColumn id="8" xr3:uid="{00000000-0010-0000-0100-000008000000}" name="CODCOM" dataDxfId="3">
      <calculatedColumnFormula>PRG[[#This Row],[EJE]]&amp;PRG[[#This Row],[COD]]</calculatedColumnFormula>
    </tableColumn>
    <tableColumn id="5" xr3:uid="{00000000-0010-0000-0100-000005000000}" name="NOMBRE PROGRAMA" dataDxfId="2"/>
    <tableColumn id="6" xr3:uid="{00000000-0010-0000-0100-000006000000}" name="OBJETIVO" dataDxfId="1"/>
    <tableColumn id="7" xr3:uid="{00000000-0010-0000-0100-000007000000}" name="PONDERACIO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D4" sqref="D4"/>
    </sheetView>
  </sheetViews>
  <sheetFormatPr baseColWidth="10" defaultColWidth="11.42578125" defaultRowHeight="15" x14ac:dyDescent="0.25"/>
  <cols>
    <col min="1" max="1" width="8.28515625" style="18" customWidth="1"/>
    <col min="2" max="2" width="5.28515625" style="18" customWidth="1"/>
    <col min="3" max="3" width="7" style="18" customWidth="1"/>
    <col min="4" max="4" width="56.42578125" style="18" bestFit="1" customWidth="1"/>
    <col min="5" max="5" width="131.7109375" style="18" customWidth="1"/>
    <col min="6" max="6" width="16.42578125" style="18" customWidth="1"/>
    <col min="7" max="16384" width="11.42578125" style="18"/>
  </cols>
  <sheetData>
    <row r="1" spans="1:6" x14ac:dyDescent="0.25">
      <c r="A1" s="152" t="s">
        <v>231</v>
      </c>
      <c r="B1" s="152"/>
      <c r="C1" s="152"/>
    </row>
    <row r="2" spans="1:6" x14ac:dyDescent="0.25">
      <c r="A2" s="18" t="s">
        <v>232</v>
      </c>
      <c r="B2" s="18" t="s">
        <v>233</v>
      </c>
      <c r="C2" s="18" t="s">
        <v>234</v>
      </c>
      <c r="D2" s="19" t="s">
        <v>235</v>
      </c>
      <c r="E2" s="18" t="s">
        <v>236</v>
      </c>
      <c r="F2" s="18" t="s">
        <v>237</v>
      </c>
    </row>
    <row r="3" spans="1:6" ht="60" x14ac:dyDescent="0.25">
      <c r="A3" s="20" t="s">
        <v>238</v>
      </c>
      <c r="B3" s="20">
        <v>1</v>
      </c>
      <c r="C3" s="20" t="str">
        <f>_xlfn.CONCAT(A3,B3)</f>
        <v>EJE1</v>
      </c>
      <c r="D3" s="20" t="s">
        <v>239</v>
      </c>
      <c r="E3" s="21" t="s">
        <v>240</v>
      </c>
      <c r="F3" s="29">
        <v>0.1</v>
      </c>
    </row>
    <row r="4" spans="1:6" ht="60" x14ac:dyDescent="0.25">
      <c r="A4" s="20" t="s">
        <v>238</v>
      </c>
      <c r="B4" s="20">
        <v>2</v>
      </c>
      <c r="C4" s="20" t="str">
        <f t="shared" ref="C4:C8" si="0">_xlfn.CONCAT(A4,B4)</f>
        <v>EJE2</v>
      </c>
      <c r="D4" s="18" t="s">
        <v>241</v>
      </c>
      <c r="E4" s="22" t="s">
        <v>242</v>
      </c>
      <c r="F4" s="29">
        <v>0.3</v>
      </c>
    </row>
    <row r="5" spans="1:6" ht="45" x14ac:dyDescent="0.25">
      <c r="A5" s="20" t="s">
        <v>238</v>
      </c>
      <c r="B5" s="20">
        <v>3</v>
      </c>
      <c r="C5" s="20" t="str">
        <f t="shared" si="0"/>
        <v>EJE3</v>
      </c>
      <c r="D5" s="18" t="s">
        <v>243</v>
      </c>
      <c r="E5" s="22" t="s">
        <v>244</v>
      </c>
      <c r="F5" s="29">
        <v>0.15</v>
      </c>
    </row>
    <row r="6" spans="1:6" ht="60" x14ac:dyDescent="0.25">
      <c r="A6" s="20" t="s">
        <v>238</v>
      </c>
      <c r="B6" s="20">
        <v>4</v>
      </c>
      <c r="C6" s="20" t="str">
        <f t="shared" si="0"/>
        <v>EJE4</v>
      </c>
      <c r="D6" s="22" t="s">
        <v>245</v>
      </c>
      <c r="E6" s="22" t="s">
        <v>246</v>
      </c>
      <c r="F6" s="29">
        <v>0.15</v>
      </c>
    </row>
    <row r="7" spans="1:6" ht="45" x14ac:dyDescent="0.25">
      <c r="A7" s="20" t="s">
        <v>238</v>
      </c>
      <c r="B7" s="20">
        <v>5</v>
      </c>
      <c r="C7" s="20" t="str">
        <f t="shared" si="0"/>
        <v>EJE5</v>
      </c>
      <c r="D7" s="21" t="s">
        <v>247</v>
      </c>
      <c r="E7" s="22" t="s">
        <v>248</v>
      </c>
      <c r="F7" s="29">
        <v>0.1</v>
      </c>
    </row>
    <row r="8" spans="1:6" ht="75" x14ac:dyDescent="0.25">
      <c r="A8" s="20" t="s">
        <v>238</v>
      </c>
      <c r="B8" s="20">
        <v>6</v>
      </c>
      <c r="C8" s="20" t="str">
        <f t="shared" si="0"/>
        <v>EJE6</v>
      </c>
      <c r="D8" s="20" t="s">
        <v>249</v>
      </c>
      <c r="E8" s="22" t="s">
        <v>250</v>
      </c>
      <c r="F8" s="29">
        <v>0.1</v>
      </c>
    </row>
    <row r="9" spans="1:6" ht="75" x14ac:dyDescent="0.25">
      <c r="A9" s="20" t="s">
        <v>238</v>
      </c>
      <c r="B9" s="20">
        <v>7</v>
      </c>
      <c r="C9" s="20" t="str">
        <f>_xlfn.CONCAT(A9,B9)</f>
        <v>EJE7</v>
      </c>
      <c r="D9" s="19" t="s">
        <v>251</v>
      </c>
      <c r="E9" s="22" t="s">
        <v>252</v>
      </c>
      <c r="F9" s="29">
        <v>0.1</v>
      </c>
    </row>
    <row r="10" spans="1:6" x14ac:dyDescent="0.25">
      <c r="A10" s="20"/>
      <c r="B10" s="20"/>
      <c r="C10" s="20"/>
      <c r="E10" s="22"/>
      <c r="F10" s="30">
        <f>SUM(EJES[PONDERACION])</f>
        <v>1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workbookViewId="0">
      <selection activeCell="B16" sqref="B16"/>
    </sheetView>
  </sheetViews>
  <sheetFormatPr baseColWidth="10" defaultColWidth="11.42578125" defaultRowHeight="15" x14ac:dyDescent="0.25"/>
  <cols>
    <col min="1" max="1" width="11.42578125" style="18"/>
    <col min="2" max="2" width="34" style="18" customWidth="1"/>
    <col min="3" max="3" width="8.28515625" style="18" customWidth="1"/>
    <col min="4" max="4" width="5.28515625" style="18" customWidth="1"/>
    <col min="5" max="5" width="8.140625" style="18" customWidth="1"/>
    <col min="6" max="6" width="11.85546875" style="18" customWidth="1"/>
    <col min="7" max="7" width="48.85546875" style="18" bestFit="1" customWidth="1"/>
    <col min="8" max="8" width="131.7109375" style="18" customWidth="1"/>
    <col min="9" max="9" width="16.42578125" style="18" customWidth="1"/>
    <col min="10" max="16384" width="11.42578125" style="18"/>
  </cols>
  <sheetData>
    <row r="1" spans="1:9" x14ac:dyDescent="0.25">
      <c r="C1" s="152" t="s">
        <v>253</v>
      </c>
      <c r="D1" s="152"/>
      <c r="E1" s="152"/>
      <c r="F1" s="17"/>
    </row>
    <row r="2" spans="1:9" x14ac:dyDescent="0.25">
      <c r="A2" s="18" t="s">
        <v>238</v>
      </c>
      <c r="B2" s="24" t="s">
        <v>293</v>
      </c>
      <c r="C2" s="18" t="s">
        <v>232</v>
      </c>
      <c r="D2" s="18" t="s">
        <v>233</v>
      </c>
      <c r="E2" s="18" t="s">
        <v>234</v>
      </c>
      <c r="F2" s="18" t="s">
        <v>254</v>
      </c>
      <c r="G2" s="19" t="s">
        <v>255</v>
      </c>
      <c r="H2" s="18" t="s">
        <v>236</v>
      </c>
      <c r="I2" s="18" t="s">
        <v>237</v>
      </c>
    </row>
    <row r="3" spans="1:9" ht="30" x14ac:dyDescent="0.25">
      <c r="A3" s="19" t="s">
        <v>256</v>
      </c>
      <c r="B3" s="19" t="str">
        <f>VLOOKUP(PRG[[#This Row],[EJE]],EJES[[#All],[COD]:[NOMBRE EJE ESTRATEGICO]],2,0)</f>
        <v>Talento Humano: "Avanzando Juntos"</v>
      </c>
      <c r="C3" s="20" t="s">
        <v>257</v>
      </c>
      <c r="D3" s="20">
        <v>1</v>
      </c>
      <c r="E3" s="20" t="str">
        <f t="shared" ref="E3:E35" si="0">_xlfn.CONCAT(C3,D3)</f>
        <v>PGM1</v>
      </c>
      <c r="F3" s="20" t="str">
        <f>PRG[[#This Row],[EJE]]&amp;PRG[[#This Row],[COD]]</f>
        <v>EJE1PGM1</v>
      </c>
      <c r="G3" s="21" t="s">
        <v>29</v>
      </c>
      <c r="H3" s="22" t="s">
        <v>258</v>
      </c>
      <c r="I3" s="20">
        <v>0</v>
      </c>
    </row>
    <row r="4" spans="1:9" ht="30" x14ac:dyDescent="0.25">
      <c r="A4" s="19" t="s">
        <v>256</v>
      </c>
      <c r="B4" s="19" t="str">
        <f>VLOOKUP(PRG[[#This Row],[EJE]],EJES[[#All],[COD]:[NOMBRE EJE ESTRATEGICO]],2,0)</f>
        <v>Talento Humano: "Avanzando Juntos"</v>
      </c>
      <c r="C4" s="20" t="s">
        <v>257</v>
      </c>
      <c r="D4" s="20">
        <v>2</v>
      </c>
      <c r="E4" s="20" t="str">
        <f t="shared" si="0"/>
        <v>PGM2</v>
      </c>
      <c r="F4" s="20" t="str">
        <f>PRG[[#This Row],[EJE]]&amp;PRG[[#This Row],[COD]]</f>
        <v>EJE1PGM2</v>
      </c>
      <c r="G4" s="31" t="s">
        <v>8</v>
      </c>
      <c r="H4" s="32" t="s">
        <v>259</v>
      </c>
      <c r="I4" s="20">
        <v>0</v>
      </c>
    </row>
    <row r="5" spans="1:9" ht="45" x14ac:dyDescent="0.25">
      <c r="A5" s="19" t="s">
        <v>256</v>
      </c>
      <c r="B5" s="19" t="str">
        <f>VLOOKUP(PRG[[#This Row],[EJE]],EJES[[#All],[COD]:[NOMBRE EJE ESTRATEGICO]],2,0)</f>
        <v>Talento Humano: "Avanzando Juntos"</v>
      </c>
      <c r="C5" s="20" t="s">
        <v>257</v>
      </c>
      <c r="D5" s="20">
        <v>3</v>
      </c>
      <c r="E5" s="20" t="str">
        <f t="shared" si="0"/>
        <v>PGM3</v>
      </c>
      <c r="F5" s="20" t="str">
        <f>PRG[[#This Row],[EJE]]&amp;PRG[[#This Row],[COD]]</f>
        <v>EJE1PGM3</v>
      </c>
      <c r="G5" s="21" t="s">
        <v>41</v>
      </c>
      <c r="H5" s="33" t="s">
        <v>260</v>
      </c>
      <c r="I5" s="20">
        <v>0</v>
      </c>
    </row>
    <row r="6" spans="1:9" ht="45" x14ac:dyDescent="0.25">
      <c r="A6" s="19" t="s">
        <v>261</v>
      </c>
      <c r="B6" s="19" t="str">
        <f>VLOOKUP(PRG[[#This Row],[EJE]],EJES[[#All],[COD]:[NOMBRE EJE ESTRATEGICO]],2,0)</f>
        <v>Calidad de los servicios "Compromiso con la mejora continua"</v>
      </c>
      <c r="C6" s="20" t="s">
        <v>257</v>
      </c>
      <c r="D6" s="20">
        <v>1</v>
      </c>
      <c r="E6" s="20" t="str">
        <f t="shared" si="0"/>
        <v>PGM1</v>
      </c>
      <c r="F6" s="20" t="str">
        <f>PRG[[#This Row],[EJE]]&amp;PRG[[#This Row],[COD]]</f>
        <v>EJE2PGM1</v>
      </c>
      <c r="G6" s="31" t="s">
        <v>44</v>
      </c>
      <c r="H6" s="32" t="s">
        <v>262</v>
      </c>
      <c r="I6" s="20">
        <v>0</v>
      </c>
    </row>
    <row r="7" spans="1:9" ht="30" x14ac:dyDescent="0.25">
      <c r="A7" s="18" t="s">
        <v>261</v>
      </c>
      <c r="B7" s="18" t="str">
        <f>VLOOKUP(PRG[[#This Row],[EJE]],EJES[[#All],[COD]:[NOMBRE EJE ESTRATEGICO]],2,0)</f>
        <v>Calidad de los servicios "Compromiso con la mejora continua"</v>
      </c>
      <c r="C7" s="20" t="s">
        <v>257</v>
      </c>
      <c r="D7" s="20">
        <v>2</v>
      </c>
      <c r="E7" s="20" t="str">
        <f t="shared" si="0"/>
        <v>PGM2</v>
      </c>
      <c r="F7" s="20" t="str">
        <f>PRG[[#This Row],[EJE]]&amp;PRG[[#This Row],[COD]]</f>
        <v>EJE2PGM2</v>
      </c>
      <c r="G7" s="34" t="s">
        <v>54</v>
      </c>
      <c r="H7" s="35" t="s">
        <v>263</v>
      </c>
      <c r="I7" s="20">
        <v>0</v>
      </c>
    </row>
    <row r="8" spans="1:9" ht="30" x14ac:dyDescent="0.25">
      <c r="A8" s="18" t="s">
        <v>261</v>
      </c>
      <c r="B8" s="18" t="str">
        <f>VLOOKUP(PRG[[#This Row],[EJE]],EJES[[#All],[COD]:[NOMBRE EJE ESTRATEGICO]],2,0)</f>
        <v>Calidad de los servicios "Compromiso con la mejora continua"</v>
      </c>
      <c r="C8" s="20" t="s">
        <v>257</v>
      </c>
      <c r="D8" s="20">
        <v>3</v>
      </c>
      <c r="E8" s="20" t="str">
        <f t="shared" si="0"/>
        <v>PGM3</v>
      </c>
      <c r="F8" s="20" t="str">
        <f>PRG[[#This Row],[EJE]]&amp;PRG[[#This Row],[COD]]</f>
        <v>EJE2PGM3</v>
      </c>
      <c r="G8" s="34" t="s">
        <v>60</v>
      </c>
      <c r="H8" s="35" t="s">
        <v>264</v>
      </c>
      <c r="I8" s="20">
        <v>0</v>
      </c>
    </row>
    <row r="9" spans="1:9" ht="30" x14ac:dyDescent="0.25">
      <c r="A9" s="18" t="s">
        <v>261</v>
      </c>
      <c r="B9" s="18" t="str">
        <f>VLOOKUP(PRG[[#This Row],[EJE]],EJES[[#All],[COD]:[NOMBRE EJE ESTRATEGICO]],2,0)</f>
        <v>Calidad de los servicios "Compromiso con la mejora continua"</v>
      </c>
      <c r="C9" s="20" t="s">
        <v>257</v>
      </c>
      <c r="D9" s="20">
        <v>4</v>
      </c>
      <c r="E9" s="20" t="str">
        <f t="shared" si="0"/>
        <v>PGM4</v>
      </c>
      <c r="F9" s="20" t="str">
        <f>PRG[[#This Row],[EJE]]&amp;PRG[[#This Row],[COD]]</f>
        <v>EJE2PGM4</v>
      </c>
      <c r="G9" s="34" t="s">
        <v>65</v>
      </c>
      <c r="H9" s="35" t="s">
        <v>265</v>
      </c>
      <c r="I9" s="20">
        <v>0</v>
      </c>
    </row>
    <row r="10" spans="1:9" ht="30" x14ac:dyDescent="0.25">
      <c r="A10" s="18" t="s">
        <v>261</v>
      </c>
      <c r="B10" s="18" t="str">
        <f>VLOOKUP(PRG[[#This Row],[EJE]],EJES[[#All],[COD]:[NOMBRE EJE ESTRATEGICO]],2,0)</f>
        <v>Calidad de los servicios "Compromiso con la mejora continua"</v>
      </c>
      <c r="C10" s="20" t="s">
        <v>257</v>
      </c>
      <c r="D10" s="20">
        <v>5</v>
      </c>
      <c r="E10" s="20" t="str">
        <f t="shared" si="0"/>
        <v>PGM5</v>
      </c>
      <c r="F10" s="20" t="str">
        <f>PRG[[#This Row],[EJE]]&amp;PRG[[#This Row],[COD]]</f>
        <v>EJE2PGM5</v>
      </c>
      <c r="G10" s="73" t="s">
        <v>368</v>
      </c>
      <c r="H10" s="35" t="s">
        <v>266</v>
      </c>
      <c r="I10" s="20">
        <v>0</v>
      </c>
    </row>
    <row r="11" spans="1:9" ht="33" customHeight="1" x14ac:dyDescent="0.25">
      <c r="A11" s="18" t="s">
        <v>261</v>
      </c>
      <c r="B11" s="18" t="str">
        <f>VLOOKUP(PRG[[#This Row],[EJE]],EJES[[#All],[COD]:[NOMBRE EJE ESTRATEGICO]],2,0)</f>
        <v>Calidad de los servicios "Compromiso con la mejora continua"</v>
      </c>
      <c r="C11" s="20" t="s">
        <v>257</v>
      </c>
      <c r="D11" s="20">
        <v>6</v>
      </c>
      <c r="E11" s="20" t="str">
        <f t="shared" si="0"/>
        <v>PGM6</v>
      </c>
      <c r="F11" s="20" t="str">
        <f>PRG[[#This Row],[EJE]]&amp;PRG[[#This Row],[COD]]</f>
        <v>EJE2PGM6</v>
      </c>
      <c r="G11" s="34" t="s">
        <v>75</v>
      </c>
      <c r="H11" s="35" t="s">
        <v>267</v>
      </c>
      <c r="I11" s="20">
        <v>0</v>
      </c>
    </row>
    <row r="12" spans="1:9" ht="30" customHeight="1" x14ac:dyDescent="0.25">
      <c r="A12" s="18" t="s">
        <v>261</v>
      </c>
      <c r="B12" s="74" t="str">
        <f>VLOOKUP(PRG[[#This Row],[EJE]],EJES[[#All],[COD]:[NOMBRE EJE ESTRATEGICO]],2,0)</f>
        <v>Calidad de los servicios "Compromiso con la mejora continua"</v>
      </c>
      <c r="C12" s="76" t="s">
        <v>257</v>
      </c>
      <c r="D12" s="20">
        <v>7</v>
      </c>
      <c r="E12" s="20" t="str">
        <f>_xlfn.CONCAT(C12,D12)</f>
        <v>PGM7</v>
      </c>
      <c r="F12" s="75" t="str">
        <f>PRG[[#This Row],[EJE]]&amp;PRG[[#This Row],[COD]]</f>
        <v>EJE2PGM7</v>
      </c>
      <c r="G12" s="34" t="s">
        <v>366</v>
      </c>
      <c r="H12" s="81" t="s">
        <v>433</v>
      </c>
      <c r="I12" s="20"/>
    </row>
    <row r="13" spans="1:9" ht="30" x14ac:dyDescent="0.25">
      <c r="A13" s="18" t="s">
        <v>268</v>
      </c>
      <c r="B13" s="18" t="str">
        <f>VLOOKUP(PRG[[#This Row],[EJE]],EJES[[#All],[COD]:[NOMBRE EJE ESTRATEGICO]],2,0)</f>
        <v>Infraestructura "Transformando Nuestro Espacio"</v>
      </c>
      <c r="C13" s="20" t="s">
        <v>257</v>
      </c>
      <c r="D13" s="20">
        <v>1</v>
      </c>
      <c r="E13" s="20" t="str">
        <f t="shared" si="0"/>
        <v>PGM1</v>
      </c>
      <c r="F13" s="20" t="str">
        <f>PRG[[#This Row],[EJE]]&amp;PRG[[#This Row],[COD]]</f>
        <v>EJE3PGM1</v>
      </c>
      <c r="G13" s="34" t="s">
        <v>79</v>
      </c>
      <c r="H13" s="35" t="s">
        <v>269</v>
      </c>
      <c r="I13" s="20">
        <v>0</v>
      </c>
    </row>
    <row r="14" spans="1:9" ht="30" x14ac:dyDescent="0.25">
      <c r="A14" s="18" t="s">
        <v>268</v>
      </c>
      <c r="B14" s="18" t="str">
        <f>VLOOKUP(PRG[[#This Row],[EJE]],EJES[[#All],[COD]:[NOMBRE EJE ESTRATEGICO]],2,0)</f>
        <v>Infraestructura "Transformando Nuestro Espacio"</v>
      </c>
      <c r="C14" s="20" t="s">
        <v>257</v>
      </c>
      <c r="D14" s="20">
        <v>2</v>
      </c>
      <c r="E14" s="20" t="str">
        <f t="shared" si="0"/>
        <v>PGM2</v>
      </c>
      <c r="F14" s="20" t="str">
        <f>PRG[[#This Row],[EJE]]&amp;PRG[[#This Row],[COD]]</f>
        <v>EJE3PGM2</v>
      </c>
      <c r="G14" s="34" t="s">
        <v>80</v>
      </c>
      <c r="H14" s="35" t="s">
        <v>270</v>
      </c>
      <c r="I14" s="20">
        <v>0</v>
      </c>
    </row>
    <row r="15" spans="1:9" ht="30" x14ac:dyDescent="0.25">
      <c r="A15" s="18" t="s">
        <v>268</v>
      </c>
      <c r="B15" s="18" t="str">
        <f>VLOOKUP(PRG[[#This Row],[EJE]],EJES[[#All],[COD]:[NOMBRE EJE ESTRATEGICO]],2,0)</f>
        <v>Infraestructura "Transformando Nuestro Espacio"</v>
      </c>
      <c r="C15" s="20" t="s">
        <v>257</v>
      </c>
      <c r="D15" s="20">
        <v>3</v>
      </c>
      <c r="E15" s="20" t="str">
        <f t="shared" si="0"/>
        <v>PGM3</v>
      </c>
      <c r="F15" s="20" t="str">
        <f>PRG[[#This Row],[EJE]]&amp;PRG[[#This Row],[COD]]</f>
        <v>EJE3PGM3</v>
      </c>
      <c r="G15" s="34" t="s">
        <v>81</v>
      </c>
      <c r="H15" s="35" t="s">
        <v>297</v>
      </c>
      <c r="I15" s="20">
        <v>0</v>
      </c>
    </row>
    <row r="16" spans="1:9" ht="30" x14ac:dyDescent="0.25">
      <c r="A16" s="18" t="s">
        <v>268</v>
      </c>
      <c r="B16" s="18" t="str">
        <f>VLOOKUP(PRG[[#This Row],[EJE]],EJES[[#All],[COD]:[NOMBRE EJE ESTRATEGICO]],2,0)</f>
        <v>Infraestructura "Transformando Nuestro Espacio"</v>
      </c>
      <c r="C16" s="20" t="s">
        <v>257</v>
      </c>
      <c r="D16" s="20">
        <v>4</v>
      </c>
      <c r="E16" s="20" t="str">
        <f t="shared" si="0"/>
        <v>PGM4</v>
      </c>
      <c r="F16" s="20" t="str">
        <f>PRG[[#This Row],[EJE]]&amp;PRG[[#This Row],[COD]]</f>
        <v>EJE3PGM4</v>
      </c>
      <c r="G16" s="34" t="s">
        <v>6</v>
      </c>
      <c r="H16" s="35" t="s">
        <v>271</v>
      </c>
      <c r="I16" s="20">
        <v>0</v>
      </c>
    </row>
    <row r="17" spans="1:9" ht="30" x14ac:dyDescent="0.25">
      <c r="A17" s="18" t="s">
        <v>268</v>
      </c>
      <c r="B17" s="18" t="str">
        <f>VLOOKUP(PRG[[#This Row],[EJE]],EJES[[#All],[COD]:[NOMBRE EJE ESTRATEGICO]],2,0)</f>
        <v>Infraestructura "Transformando Nuestro Espacio"</v>
      </c>
      <c r="C17" s="20" t="s">
        <v>257</v>
      </c>
      <c r="D17" s="20">
        <v>5</v>
      </c>
      <c r="E17" s="20" t="str">
        <f t="shared" si="0"/>
        <v>PGM5</v>
      </c>
      <c r="F17" s="20" t="str">
        <f>PRG[[#This Row],[EJE]]&amp;PRG[[#This Row],[COD]]</f>
        <v>EJE3PGM5</v>
      </c>
      <c r="G17" s="34" t="s">
        <v>84</v>
      </c>
      <c r="H17" s="35" t="s">
        <v>272</v>
      </c>
      <c r="I17" s="20">
        <v>0</v>
      </c>
    </row>
    <row r="18" spans="1:9" ht="30" x14ac:dyDescent="0.25">
      <c r="A18" s="18" t="s">
        <v>268</v>
      </c>
      <c r="B18" s="18" t="str">
        <f>VLOOKUP(PRG[[#This Row],[EJE]],EJES[[#All],[COD]:[NOMBRE EJE ESTRATEGICO]],2,0)</f>
        <v>Infraestructura "Transformando Nuestro Espacio"</v>
      </c>
      <c r="C18" s="20" t="s">
        <v>257</v>
      </c>
      <c r="D18" s="20">
        <v>6</v>
      </c>
      <c r="E18" s="20" t="str">
        <f t="shared" si="0"/>
        <v>PGM6</v>
      </c>
      <c r="F18" s="20" t="str">
        <f>PRG[[#This Row],[EJE]]&amp;PRG[[#This Row],[COD]]</f>
        <v>EJE3PGM6</v>
      </c>
      <c r="G18" s="34" t="s">
        <v>85</v>
      </c>
      <c r="H18" s="35" t="s">
        <v>273</v>
      </c>
      <c r="I18" s="20">
        <v>0</v>
      </c>
    </row>
    <row r="19" spans="1:9" ht="31.5" customHeight="1" x14ac:dyDescent="0.25">
      <c r="A19" s="18" t="s">
        <v>268</v>
      </c>
      <c r="B19" s="18" t="str">
        <f>VLOOKUP(PRG[[#This Row],[EJE]],EJES[[#All],[COD]:[NOMBRE EJE ESTRATEGICO]],2,0)</f>
        <v>Infraestructura "Transformando Nuestro Espacio"</v>
      </c>
      <c r="C19" s="20" t="s">
        <v>257</v>
      </c>
      <c r="D19" s="20">
        <v>7</v>
      </c>
      <c r="E19" s="20" t="str">
        <f t="shared" si="0"/>
        <v>PGM7</v>
      </c>
      <c r="F19" s="20" t="str">
        <f>PRG[[#This Row],[EJE]]&amp;PRG[[#This Row],[COD]]</f>
        <v>EJE3PGM7</v>
      </c>
      <c r="G19" s="73" t="s">
        <v>351</v>
      </c>
      <c r="H19" s="80" t="s">
        <v>434</v>
      </c>
      <c r="I19" s="20">
        <v>0</v>
      </c>
    </row>
    <row r="20" spans="1:9" ht="30" x14ac:dyDescent="0.25">
      <c r="A20" s="18" t="s">
        <v>274</v>
      </c>
      <c r="B20" s="18" t="str">
        <f>VLOOKUP(PRG[[#This Row],[EJE]],EJES[[#All],[COD]:[NOMBRE EJE ESTRATEGICO]],2,0)</f>
        <v>Sostenibilidad administrativa y financiera "Administración Eficiente para un Futuro Sostenible"</v>
      </c>
      <c r="C20" s="20" t="s">
        <v>257</v>
      </c>
      <c r="D20" s="20">
        <v>1</v>
      </c>
      <c r="E20" s="20" t="str">
        <f t="shared" si="0"/>
        <v>PGM1</v>
      </c>
      <c r="F20" s="20" t="str">
        <f>PRG[[#This Row],[EJE]]&amp;PRG[[#This Row],[COD]]</f>
        <v>EJE4PGM1</v>
      </c>
      <c r="G20" s="34" t="s">
        <v>87</v>
      </c>
      <c r="H20" s="35" t="s">
        <v>275</v>
      </c>
      <c r="I20" s="20">
        <v>0</v>
      </c>
    </row>
    <row r="21" spans="1:9" ht="30" x14ac:dyDescent="0.25">
      <c r="A21" s="18" t="s">
        <v>274</v>
      </c>
      <c r="B21" s="18" t="str">
        <f>VLOOKUP(PRG[[#This Row],[EJE]],EJES[[#All],[COD]:[NOMBRE EJE ESTRATEGICO]],2,0)</f>
        <v>Sostenibilidad administrativa y financiera "Administración Eficiente para un Futuro Sostenible"</v>
      </c>
      <c r="C21" s="20" t="s">
        <v>257</v>
      </c>
      <c r="D21" s="20">
        <v>2</v>
      </c>
      <c r="E21" s="20" t="str">
        <f t="shared" si="0"/>
        <v>PGM2</v>
      </c>
      <c r="F21" s="20" t="str">
        <f>PRG[[#This Row],[EJE]]&amp;PRG[[#This Row],[COD]]</f>
        <v>EJE4PGM2</v>
      </c>
      <c r="G21" s="34" t="s">
        <v>99</v>
      </c>
      <c r="H21" s="35" t="s">
        <v>276</v>
      </c>
      <c r="I21" s="20">
        <v>0</v>
      </c>
    </row>
    <row r="22" spans="1:9" ht="30" x14ac:dyDescent="0.25">
      <c r="A22" s="18" t="s">
        <v>274</v>
      </c>
      <c r="B22" s="18" t="str">
        <f>VLOOKUP(PRG[[#This Row],[EJE]],EJES[[#All],[COD]:[NOMBRE EJE ESTRATEGICO]],2,0)</f>
        <v>Sostenibilidad administrativa y financiera "Administración Eficiente para un Futuro Sostenible"</v>
      </c>
      <c r="C22" s="20" t="s">
        <v>257</v>
      </c>
      <c r="D22" s="20">
        <v>3</v>
      </c>
      <c r="E22" s="20" t="str">
        <f t="shared" si="0"/>
        <v>PGM3</v>
      </c>
      <c r="F22" s="20" t="str">
        <f>PRG[[#This Row],[EJE]]&amp;PRG[[#This Row],[COD]]</f>
        <v>EJE4PGM3</v>
      </c>
      <c r="G22" s="34" t="s">
        <v>108</v>
      </c>
      <c r="H22" s="35" t="s">
        <v>277</v>
      </c>
      <c r="I22" s="20">
        <v>0</v>
      </c>
    </row>
    <row r="23" spans="1:9" ht="30" x14ac:dyDescent="0.25">
      <c r="A23" s="18" t="s">
        <v>274</v>
      </c>
      <c r="B23" s="18" t="str">
        <f>VLOOKUP(PRG[[#This Row],[EJE]],EJES[[#All],[COD]:[NOMBRE EJE ESTRATEGICO]],2,0)</f>
        <v>Sostenibilidad administrativa y financiera "Administración Eficiente para un Futuro Sostenible"</v>
      </c>
      <c r="C23" s="20" t="s">
        <v>257</v>
      </c>
      <c r="D23" s="20">
        <v>4</v>
      </c>
      <c r="E23" s="20" t="str">
        <f t="shared" si="0"/>
        <v>PGM4</v>
      </c>
      <c r="F23" s="20" t="str">
        <f>PRG[[#This Row],[EJE]]&amp;PRG[[#This Row],[COD]]</f>
        <v>EJE4PGM4</v>
      </c>
      <c r="G23" s="34" t="s">
        <v>123</v>
      </c>
      <c r="H23" s="35" t="s">
        <v>278</v>
      </c>
      <c r="I23" s="20">
        <v>0</v>
      </c>
    </row>
    <row r="24" spans="1:9" ht="30" x14ac:dyDescent="0.25">
      <c r="A24" s="18" t="s">
        <v>274</v>
      </c>
      <c r="B24" s="18" t="str">
        <f>VLOOKUP(PRG[[#This Row],[EJE]],EJES[[#All],[COD]:[NOMBRE EJE ESTRATEGICO]],2,0)</f>
        <v>Sostenibilidad administrativa y financiera "Administración Eficiente para un Futuro Sostenible"</v>
      </c>
      <c r="C24" s="20" t="s">
        <v>257</v>
      </c>
      <c r="D24" s="20">
        <v>5</v>
      </c>
      <c r="E24" s="20" t="str">
        <f t="shared" si="0"/>
        <v>PGM5</v>
      </c>
      <c r="F24" s="20" t="str">
        <f>PRG[[#This Row],[EJE]]&amp;PRG[[#This Row],[COD]]</f>
        <v>EJE4PGM5</v>
      </c>
      <c r="G24" s="34" t="s">
        <v>127</v>
      </c>
      <c r="H24" s="35" t="s">
        <v>279</v>
      </c>
      <c r="I24" s="20">
        <v>0</v>
      </c>
    </row>
    <row r="25" spans="1:9" ht="30" x14ac:dyDescent="0.25">
      <c r="A25" s="18" t="s">
        <v>274</v>
      </c>
      <c r="B25" s="18" t="str">
        <f>VLOOKUP(PRG[[#This Row],[EJE]],EJES[[#All],[COD]:[NOMBRE EJE ESTRATEGICO]],2,0)</f>
        <v>Sostenibilidad administrativa y financiera "Administración Eficiente para un Futuro Sostenible"</v>
      </c>
      <c r="C25" s="20" t="s">
        <v>257</v>
      </c>
      <c r="D25" s="20">
        <v>6</v>
      </c>
      <c r="E25" s="20" t="str">
        <f t="shared" si="0"/>
        <v>PGM6</v>
      </c>
      <c r="F25" s="20" t="str">
        <f>PRG[[#This Row],[EJE]]&amp;PRG[[#This Row],[COD]]</f>
        <v>EJE4PGM6</v>
      </c>
      <c r="G25" s="34" t="s">
        <v>139</v>
      </c>
      <c r="H25" s="35" t="s">
        <v>280</v>
      </c>
      <c r="I25" s="20">
        <v>0</v>
      </c>
    </row>
    <row r="26" spans="1:9" ht="30" x14ac:dyDescent="0.25">
      <c r="A26" s="18" t="s">
        <v>274</v>
      </c>
      <c r="B26" s="18" t="str">
        <f>VLOOKUP(PRG[[#This Row],[EJE]],EJES[[#All],[COD]:[NOMBRE EJE ESTRATEGICO]],2,0)</f>
        <v>Sostenibilidad administrativa y financiera "Administración Eficiente para un Futuro Sostenible"</v>
      </c>
      <c r="C26" s="20" t="s">
        <v>257</v>
      </c>
      <c r="D26" s="20">
        <v>7</v>
      </c>
      <c r="E26" s="20" t="str">
        <f>_xlfn.CONCAT(C26,D26)</f>
        <v>PGM7</v>
      </c>
      <c r="F26" s="20" t="str">
        <f>PRG[[#This Row],[EJE]]&amp;PRG[[#This Row],[COD]]</f>
        <v>EJE4PGM7</v>
      </c>
      <c r="G26" s="34" t="s">
        <v>140</v>
      </c>
      <c r="H26" s="35" t="s">
        <v>281</v>
      </c>
      <c r="I26" s="20">
        <v>0</v>
      </c>
    </row>
    <row r="27" spans="1:9" ht="30" x14ac:dyDescent="0.25">
      <c r="A27" s="18" t="s">
        <v>274</v>
      </c>
      <c r="B27" s="18" t="str">
        <f>VLOOKUP(PRG[[#This Row],[EJE]],EJES[[#All],[COD]:[NOMBRE EJE ESTRATEGICO]],2,0)</f>
        <v>Sostenibilidad administrativa y financiera "Administración Eficiente para un Futuro Sostenible"</v>
      </c>
      <c r="C27" s="20" t="s">
        <v>257</v>
      </c>
      <c r="D27" s="20">
        <v>8</v>
      </c>
      <c r="E27" s="20" t="str">
        <f>_xlfn.CONCAT(C27,D27)</f>
        <v>PGM8</v>
      </c>
      <c r="F27" s="20" t="str">
        <f>PRG[[#This Row],[EJE]]&amp;PRG[[#This Row],[COD]]</f>
        <v>EJE4PGM8</v>
      </c>
      <c r="G27" s="73" t="s">
        <v>352</v>
      </c>
      <c r="H27" s="35" t="s">
        <v>294</v>
      </c>
      <c r="I27" s="20">
        <v>0</v>
      </c>
    </row>
    <row r="28" spans="1:9" ht="30" x14ac:dyDescent="0.25">
      <c r="A28" s="18" t="s">
        <v>282</v>
      </c>
      <c r="B28" s="18" t="str">
        <f>VLOOKUP(PRG[[#This Row],[EJE]],EJES[[#All],[COD]:[NOMBRE EJE ESTRATEGICO]],2,0)</f>
        <v>Gestión del conocimiento y la innovación "Potenciando el Desarrollo"</v>
      </c>
      <c r="C28" s="20" t="s">
        <v>257</v>
      </c>
      <c r="D28" s="20">
        <v>1</v>
      </c>
      <c r="E28" s="20" t="str">
        <f t="shared" si="0"/>
        <v>PGM1</v>
      </c>
      <c r="F28" s="20" t="str">
        <f>PRG[[#This Row],[EJE]]&amp;PRG[[#This Row],[COD]]</f>
        <v>EJE5PGM1</v>
      </c>
      <c r="G28" s="34" t="s">
        <v>142</v>
      </c>
      <c r="H28" s="35" t="s">
        <v>283</v>
      </c>
      <c r="I28" s="20">
        <v>0</v>
      </c>
    </row>
    <row r="29" spans="1:9" ht="30" x14ac:dyDescent="0.25">
      <c r="A29" s="18" t="s">
        <v>282</v>
      </c>
      <c r="B29" s="18" t="str">
        <f>VLOOKUP(PRG[[#This Row],[EJE]],EJES[[#All],[COD]:[NOMBRE EJE ESTRATEGICO]],2,0)</f>
        <v>Gestión del conocimiento y la innovación "Potenciando el Desarrollo"</v>
      </c>
      <c r="C29" s="20" t="s">
        <v>257</v>
      </c>
      <c r="D29" s="20">
        <v>2</v>
      </c>
      <c r="E29" s="20" t="str">
        <f t="shared" si="0"/>
        <v>PGM2</v>
      </c>
      <c r="F29" s="20" t="str">
        <f>PRG[[#This Row],[EJE]]&amp;PRG[[#This Row],[COD]]</f>
        <v>EJE5PGM2</v>
      </c>
      <c r="G29" s="34" t="s">
        <v>143</v>
      </c>
      <c r="H29" s="35" t="s">
        <v>284</v>
      </c>
      <c r="I29" s="20">
        <v>0</v>
      </c>
    </row>
    <row r="30" spans="1:9" ht="30" x14ac:dyDescent="0.25">
      <c r="A30" s="18" t="s">
        <v>282</v>
      </c>
      <c r="B30" s="18" t="str">
        <f>VLOOKUP(PRG[[#This Row],[EJE]],EJES[[#All],[COD]:[NOMBRE EJE ESTRATEGICO]],2,0)</f>
        <v>Gestión del conocimiento y la innovación "Potenciando el Desarrollo"</v>
      </c>
      <c r="C30" s="20" t="s">
        <v>257</v>
      </c>
      <c r="D30" s="20">
        <v>3</v>
      </c>
      <c r="E30" s="20" t="str">
        <f t="shared" si="0"/>
        <v>PGM3</v>
      </c>
      <c r="F30" s="20" t="str">
        <f>PRG[[#This Row],[EJE]]&amp;PRG[[#This Row],[COD]]</f>
        <v>EJE5PGM3</v>
      </c>
      <c r="G30" s="34" t="s">
        <v>144</v>
      </c>
      <c r="H30" s="35" t="s">
        <v>285</v>
      </c>
      <c r="I30" s="20">
        <v>0</v>
      </c>
    </row>
    <row r="31" spans="1:9" ht="45" x14ac:dyDescent="0.25">
      <c r="A31" s="18" t="s">
        <v>286</v>
      </c>
      <c r="B31" s="18" t="str">
        <f>VLOOKUP(PRG[[#This Row],[EJE]],EJES[[#All],[COD]:[NOMBRE EJE ESTRATEGICO]],2,0)</f>
        <v>Gestión social "Compromiso social y ciudadano"</v>
      </c>
      <c r="C31" s="20" t="s">
        <v>257</v>
      </c>
      <c r="D31" s="20">
        <v>1</v>
      </c>
      <c r="E31" s="20" t="str">
        <f t="shared" si="0"/>
        <v>PGM1</v>
      </c>
      <c r="F31" s="20" t="str">
        <f>PRG[[#This Row],[EJE]]&amp;PRG[[#This Row],[COD]]</f>
        <v>EJE6PGM1</v>
      </c>
      <c r="G31" s="34" t="s">
        <v>146</v>
      </c>
      <c r="H31" s="35" t="s">
        <v>287</v>
      </c>
      <c r="I31" s="20">
        <v>0</v>
      </c>
    </row>
    <row r="32" spans="1:9" ht="30" x14ac:dyDescent="0.25">
      <c r="A32" s="18" t="s">
        <v>286</v>
      </c>
      <c r="B32" s="18" t="str">
        <f>VLOOKUP(PRG[[#This Row],[EJE]],EJES[[#All],[COD]:[NOMBRE EJE ESTRATEGICO]],2,0)</f>
        <v>Gestión social "Compromiso social y ciudadano"</v>
      </c>
      <c r="C32" s="20" t="s">
        <v>257</v>
      </c>
      <c r="D32" s="20">
        <v>2</v>
      </c>
      <c r="E32" s="20" t="str">
        <f t="shared" si="0"/>
        <v>PGM2</v>
      </c>
      <c r="F32" s="20" t="str">
        <f>PRG[[#This Row],[EJE]]&amp;PRG[[#This Row],[COD]]</f>
        <v>EJE6PGM2</v>
      </c>
      <c r="G32" s="34" t="s">
        <v>148</v>
      </c>
      <c r="H32" s="35" t="s">
        <v>288</v>
      </c>
      <c r="I32" s="20">
        <v>0</v>
      </c>
    </row>
    <row r="33" spans="1:9" ht="30" x14ac:dyDescent="0.25">
      <c r="A33" s="18" t="s">
        <v>286</v>
      </c>
      <c r="B33" s="18" t="str">
        <f>VLOOKUP(PRG[[#This Row],[EJE]],EJES[[#All],[COD]:[NOMBRE EJE ESTRATEGICO]],2,0)</f>
        <v>Gestión social "Compromiso social y ciudadano"</v>
      </c>
      <c r="C33" s="20" t="s">
        <v>257</v>
      </c>
      <c r="D33" s="20">
        <v>3</v>
      </c>
      <c r="E33" s="20" t="str">
        <f t="shared" si="0"/>
        <v>PGM3</v>
      </c>
      <c r="F33" s="20" t="str">
        <f>PRG[[#This Row],[EJE]]&amp;PRG[[#This Row],[COD]]</f>
        <v>EJE6PGM3</v>
      </c>
      <c r="G33" s="34" t="s">
        <v>154</v>
      </c>
      <c r="H33" s="35" t="s">
        <v>289</v>
      </c>
      <c r="I33" s="20">
        <v>0</v>
      </c>
    </row>
    <row r="34" spans="1:9" ht="30" x14ac:dyDescent="0.25">
      <c r="A34" s="18" t="s">
        <v>290</v>
      </c>
      <c r="B34" s="18" t="str">
        <f>VLOOKUP(PRG[[#This Row],[EJE]],EJES[[#All],[COD]:[NOMBRE EJE ESTRATEGICO]],2,0)</f>
        <v>Hospital verde "Responsables con el ambiente"</v>
      </c>
      <c r="C34" s="20" t="s">
        <v>257</v>
      </c>
      <c r="D34" s="20">
        <v>1</v>
      </c>
      <c r="E34" s="20" t="str">
        <f t="shared" si="0"/>
        <v>PGM1</v>
      </c>
      <c r="F34" s="20" t="str">
        <f>PRG[[#This Row],[EJE]]&amp;PRG[[#This Row],[COD]]</f>
        <v>EJE7PGM1</v>
      </c>
      <c r="G34" s="34" t="s">
        <v>157</v>
      </c>
      <c r="H34" s="35" t="s">
        <v>291</v>
      </c>
      <c r="I34" s="20">
        <v>0</v>
      </c>
    </row>
    <row r="35" spans="1:9" ht="30" x14ac:dyDescent="0.25">
      <c r="A35" s="18" t="s">
        <v>290</v>
      </c>
      <c r="B35" s="18" t="str">
        <f>VLOOKUP(PRG[[#This Row],[EJE]],EJES[[#All],[COD]:[NOMBRE EJE ESTRATEGICO]],2,0)</f>
        <v>Hospital verde "Responsables con el ambiente"</v>
      </c>
      <c r="C35" s="20" t="s">
        <v>257</v>
      </c>
      <c r="D35" s="20">
        <v>2</v>
      </c>
      <c r="E35" s="20" t="str">
        <f t="shared" si="0"/>
        <v>PGM2</v>
      </c>
      <c r="F35" s="20" t="str">
        <f>PRG[[#This Row],[EJE]]&amp;PRG[[#This Row],[COD]]</f>
        <v>EJE7PGM2</v>
      </c>
      <c r="G35" s="34" t="s">
        <v>164</v>
      </c>
      <c r="H35" s="35" t="s">
        <v>292</v>
      </c>
      <c r="I35" s="20">
        <v>0</v>
      </c>
    </row>
  </sheetData>
  <mergeCells count="1">
    <mergeCell ref="C1:E1"/>
  </mergeCells>
  <phoneticPr fontId="1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19"/>
  <sheetViews>
    <sheetView showGridLines="0" tabSelected="1" zoomScale="75" zoomScaleNormal="75" zoomScaleSheetLayoutView="62" workbookViewId="0">
      <pane ySplit="7" topLeftCell="A8" activePane="bottomLeft" state="frozen"/>
      <selection activeCell="A7" sqref="A7"/>
      <selection pane="bottomLeft" activeCell="H7" sqref="H7"/>
    </sheetView>
  </sheetViews>
  <sheetFormatPr baseColWidth="10" defaultColWidth="14.42578125" defaultRowHeight="15" customHeight="1" x14ac:dyDescent="0.25"/>
  <cols>
    <col min="1" max="1" width="27.7109375" customWidth="1"/>
    <col min="2" max="2" width="58.28515625" customWidth="1"/>
    <col min="3" max="3" width="58" customWidth="1"/>
    <col min="4" max="4" width="33" bestFit="1" customWidth="1"/>
    <col min="5" max="5" width="48.42578125" customWidth="1"/>
    <col min="6" max="6" width="20" bestFit="1" customWidth="1"/>
    <col min="7" max="7" width="17.28515625" style="72" customWidth="1"/>
    <col min="8" max="8" width="24.42578125" bestFit="1" customWidth="1"/>
    <col min="9" max="12" width="9.7109375" customWidth="1"/>
    <col min="13" max="20" width="12.7109375" customWidth="1"/>
    <col min="21" max="21" width="90.42578125" customWidth="1"/>
    <col min="22" max="22" width="5.140625" style="72" customWidth="1"/>
    <col min="23" max="23" width="24.140625" style="126" customWidth="1"/>
  </cols>
  <sheetData>
    <row r="1" spans="1:23" s="1" customFormat="1" ht="20.100000000000001" customHeight="1" x14ac:dyDescent="0.2">
      <c r="A1" s="172"/>
      <c r="B1" s="173"/>
      <c r="C1" s="153" t="s">
        <v>0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/>
      <c r="U1" s="54" t="s">
        <v>1</v>
      </c>
      <c r="V1" s="128"/>
      <c r="W1" s="124"/>
    </row>
    <row r="2" spans="1:23" s="1" customFormat="1" ht="20.100000000000001" customHeight="1" x14ac:dyDescent="0.2">
      <c r="A2" s="174"/>
      <c r="B2" s="175"/>
      <c r="C2" s="156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54" t="s">
        <v>2</v>
      </c>
      <c r="V2" s="128"/>
      <c r="W2" s="124"/>
    </row>
    <row r="3" spans="1:23" s="1" customFormat="1" ht="20.100000000000001" customHeight="1" x14ac:dyDescent="0.2">
      <c r="A3" s="174"/>
      <c r="B3" s="175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1"/>
      <c r="U3" s="55" t="s">
        <v>516</v>
      </c>
      <c r="V3" s="129"/>
      <c r="W3" s="124"/>
    </row>
    <row r="4" spans="1:23" s="1" customFormat="1" ht="20.100000000000001" customHeight="1" x14ac:dyDescent="0.2">
      <c r="A4" s="174"/>
      <c r="B4" s="175"/>
      <c r="C4" s="162" t="s">
        <v>487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120" t="s">
        <v>3</v>
      </c>
      <c r="V4" s="130"/>
      <c r="W4" s="124"/>
    </row>
    <row r="5" spans="1:23" s="1" customFormat="1" ht="20.100000000000001" customHeight="1" x14ac:dyDescent="0.2">
      <c r="A5" s="176"/>
      <c r="B5" s="177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56" t="s">
        <v>4</v>
      </c>
      <c r="V5" s="130"/>
      <c r="W5" s="124"/>
    </row>
    <row r="6" spans="1:23" s="1" customFormat="1" ht="62.25" customHeight="1" x14ac:dyDescent="0.2">
      <c r="A6" s="57"/>
      <c r="B6" s="57"/>
      <c r="C6" s="57"/>
      <c r="D6" s="57"/>
      <c r="E6" s="57"/>
      <c r="F6" s="57"/>
      <c r="G6" s="58"/>
      <c r="H6" s="58"/>
      <c r="I6" s="169" t="s">
        <v>10</v>
      </c>
      <c r="J6" s="170"/>
      <c r="K6" s="170"/>
      <c r="L6" s="171"/>
      <c r="M6" s="169" t="s">
        <v>488</v>
      </c>
      <c r="N6" s="170"/>
      <c r="O6" s="170"/>
      <c r="P6" s="171"/>
      <c r="Q6" s="169" t="s">
        <v>489</v>
      </c>
      <c r="R6" s="170"/>
      <c r="S6" s="170"/>
      <c r="T6" s="171"/>
      <c r="U6" s="57"/>
      <c r="V6" s="148"/>
      <c r="W6" s="124"/>
    </row>
    <row r="7" spans="1:23" s="1" customFormat="1" ht="51.75" customHeight="1" x14ac:dyDescent="0.2">
      <c r="A7" s="59" t="s">
        <v>27</v>
      </c>
      <c r="B7" s="59" t="s">
        <v>310</v>
      </c>
      <c r="C7" s="59" t="s">
        <v>37</v>
      </c>
      <c r="D7" s="59" t="s">
        <v>38</v>
      </c>
      <c r="E7" s="59" t="s">
        <v>5</v>
      </c>
      <c r="F7" s="59" t="s">
        <v>169</v>
      </c>
      <c r="G7" s="60" t="s">
        <v>311</v>
      </c>
      <c r="H7" s="197" t="s">
        <v>312</v>
      </c>
      <c r="I7" s="61" t="s">
        <v>11</v>
      </c>
      <c r="J7" s="61" t="s">
        <v>12</v>
      </c>
      <c r="K7" s="61" t="s">
        <v>13</v>
      </c>
      <c r="L7" s="61" t="s">
        <v>14</v>
      </c>
      <c r="M7" s="112" t="s">
        <v>443</v>
      </c>
      <c r="N7" s="112" t="s">
        <v>444</v>
      </c>
      <c r="O7" s="112" t="s">
        <v>445</v>
      </c>
      <c r="P7" s="112" t="s">
        <v>446</v>
      </c>
      <c r="Q7" s="112" t="s">
        <v>439</v>
      </c>
      <c r="R7" s="112" t="s">
        <v>442</v>
      </c>
      <c r="S7" s="112" t="s">
        <v>440</v>
      </c>
      <c r="T7" s="112" t="s">
        <v>441</v>
      </c>
      <c r="U7" s="59" t="s">
        <v>170</v>
      </c>
      <c r="V7" s="149" t="s">
        <v>477</v>
      </c>
      <c r="W7" s="124" t="s">
        <v>512</v>
      </c>
    </row>
    <row r="8" spans="1:23" s="1" customFormat="1" ht="30" customHeight="1" x14ac:dyDescent="0.2">
      <c r="A8" s="116" t="s">
        <v>28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87"/>
      <c r="N8" s="87"/>
      <c r="O8" s="87"/>
      <c r="P8" s="87"/>
      <c r="Q8" s="87"/>
      <c r="R8" s="87"/>
      <c r="S8" s="87"/>
      <c r="T8" s="87"/>
      <c r="U8" s="62"/>
      <c r="V8" s="127"/>
      <c r="W8" s="124"/>
    </row>
    <row r="9" spans="1:23" s="88" customFormat="1" ht="45" customHeight="1" x14ac:dyDescent="0.2">
      <c r="A9" s="178" t="s">
        <v>29</v>
      </c>
      <c r="B9" s="8" t="s">
        <v>30</v>
      </c>
      <c r="C9" s="8" t="s">
        <v>34</v>
      </c>
      <c r="D9" s="8" t="s">
        <v>15</v>
      </c>
      <c r="E9" s="8" t="s">
        <v>340</v>
      </c>
      <c r="F9" s="82" t="s">
        <v>6</v>
      </c>
      <c r="G9" s="48">
        <v>1</v>
      </c>
      <c r="H9" s="6" t="s">
        <v>298</v>
      </c>
      <c r="I9" s="6">
        <v>1</v>
      </c>
      <c r="J9" s="7">
        <v>1</v>
      </c>
      <c r="K9" s="7">
        <v>1</v>
      </c>
      <c r="L9" s="7">
        <v>1</v>
      </c>
      <c r="M9" s="6">
        <v>0.25</v>
      </c>
      <c r="N9" s="7">
        <v>0.5</v>
      </c>
      <c r="O9" s="7">
        <v>0.75</v>
      </c>
      <c r="P9" s="7">
        <v>1</v>
      </c>
      <c r="Q9" s="7"/>
      <c r="R9" s="7"/>
      <c r="S9" s="7"/>
      <c r="T9" s="7"/>
      <c r="U9" s="93"/>
      <c r="V9" s="131" t="str">
        <f>IF(P9&lt;=T9,"Si","No")</f>
        <v>No</v>
      </c>
      <c r="W9" s="123" t="s">
        <v>460</v>
      </c>
    </row>
    <row r="10" spans="1:23" s="88" customFormat="1" ht="45" customHeight="1" x14ac:dyDescent="0.2">
      <c r="A10" s="178"/>
      <c r="B10" s="8" t="s">
        <v>31</v>
      </c>
      <c r="C10" s="8" t="s">
        <v>35</v>
      </c>
      <c r="D10" s="8" t="s">
        <v>16</v>
      </c>
      <c r="E10" s="8" t="s">
        <v>319</v>
      </c>
      <c r="F10" s="82" t="s">
        <v>6</v>
      </c>
      <c r="G10" s="48">
        <v>1</v>
      </c>
      <c r="H10" s="6" t="s">
        <v>298</v>
      </c>
      <c r="I10" s="7">
        <v>1</v>
      </c>
      <c r="J10" s="7">
        <v>1</v>
      </c>
      <c r="K10" s="7">
        <v>1</v>
      </c>
      <c r="L10" s="7">
        <v>1</v>
      </c>
      <c r="M10" s="6">
        <v>0.25</v>
      </c>
      <c r="N10" s="7">
        <v>0.5</v>
      </c>
      <c r="O10" s="7">
        <v>0.75</v>
      </c>
      <c r="P10" s="7">
        <v>1</v>
      </c>
      <c r="Q10" s="7"/>
      <c r="R10" s="7"/>
      <c r="S10" s="7"/>
      <c r="T10" s="7"/>
      <c r="U10" s="8"/>
      <c r="V10" s="131" t="str">
        <f t="shared" ref="V10:V73" si="0">IF(P10&lt;=T10,"Si","No")</f>
        <v>No</v>
      </c>
      <c r="W10" s="123" t="s">
        <v>460</v>
      </c>
    </row>
    <row r="11" spans="1:23" s="88" customFormat="1" ht="60" customHeight="1" x14ac:dyDescent="0.2">
      <c r="A11" s="178"/>
      <c r="B11" s="8" t="s">
        <v>32</v>
      </c>
      <c r="C11" s="8" t="s">
        <v>457</v>
      </c>
      <c r="D11" s="8" t="s">
        <v>17</v>
      </c>
      <c r="E11" s="8" t="s">
        <v>490</v>
      </c>
      <c r="F11" s="82" t="s">
        <v>172</v>
      </c>
      <c r="G11" s="48" t="s">
        <v>7</v>
      </c>
      <c r="H11" s="6" t="s">
        <v>298</v>
      </c>
      <c r="I11" s="83" t="s">
        <v>177</v>
      </c>
      <c r="J11" s="83" t="s">
        <v>178</v>
      </c>
      <c r="K11" s="83" t="s">
        <v>179</v>
      </c>
      <c r="L11" s="7">
        <v>1</v>
      </c>
      <c r="M11" s="49">
        <v>0.7</v>
      </c>
      <c r="N11" s="49">
        <v>0.7</v>
      </c>
      <c r="O11" s="49">
        <v>0.75</v>
      </c>
      <c r="P11" s="49">
        <v>0.8</v>
      </c>
      <c r="Q11" s="16"/>
      <c r="R11" s="16"/>
      <c r="S11" s="16"/>
      <c r="T11" s="7"/>
      <c r="U11" s="94"/>
      <c r="V11" s="131" t="str">
        <f t="shared" si="0"/>
        <v>No</v>
      </c>
      <c r="W11" s="123" t="s">
        <v>460</v>
      </c>
    </row>
    <row r="12" spans="1:23" s="88" customFormat="1" ht="60.75" customHeight="1" x14ac:dyDescent="0.2">
      <c r="A12" s="178"/>
      <c r="B12" s="8" t="s">
        <v>33</v>
      </c>
      <c r="C12" s="8" t="s">
        <v>36</v>
      </c>
      <c r="D12" s="8" t="s">
        <v>173</v>
      </c>
      <c r="E12" s="8" t="s">
        <v>335</v>
      </c>
      <c r="F12" s="82" t="s">
        <v>6</v>
      </c>
      <c r="G12" s="48">
        <v>1</v>
      </c>
      <c r="H12" s="6" t="s">
        <v>298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/>
      <c r="R12" s="7"/>
      <c r="S12" s="7"/>
      <c r="T12" s="7"/>
      <c r="U12" s="94"/>
      <c r="V12" s="131" t="str">
        <f t="shared" si="0"/>
        <v>No</v>
      </c>
      <c r="W12" s="123" t="s">
        <v>460</v>
      </c>
    </row>
    <row r="13" spans="1:23" s="88" customFormat="1" ht="45" customHeight="1" x14ac:dyDescent="0.2">
      <c r="A13" s="178" t="s">
        <v>8</v>
      </c>
      <c r="B13" s="8" t="s">
        <v>453</v>
      </c>
      <c r="C13" s="8" t="s">
        <v>450</v>
      </c>
      <c r="D13" s="8" t="s">
        <v>39</v>
      </c>
      <c r="E13" s="8" t="s">
        <v>336</v>
      </c>
      <c r="F13" s="82" t="s">
        <v>6</v>
      </c>
      <c r="G13" s="48">
        <v>0</v>
      </c>
      <c r="H13" s="6" t="s">
        <v>299</v>
      </c>
      <c r="I13" s="7">
        <v>1</v>
      </c>
      <c r="J13" s="7">
        <v>1</v>
      </c>
      <c r="K13" s="7">
        <v>1</v>
      </c>
      <c r="L13" s="7">
        <v>1</v>
      </c>
      <c r="M13" s="7">
        <v>0.25</v>
      </c>
      <c r="N13" s="7">
        <v>0.5</v>
      </c>
      <c r="O13" s="7">
        <v>0.75</v>
      </c>
      <c r="P13" s="7">
        <v>1</v>
      </c>
      <c r="Q13" s="7"/>
      <c r="R13" s="7"/>
      <c r="S13" s="7"/>
      <c r="T13" s="7"/>
      <c r="U13" s="8"/>
      <c r="V13" s="131" t="str">
        <f t="shared" si="0"/>
        <v>No</v>
      </c>
      <c r="W13" s="123" t="s">
        <v>461</v>
      </c>
    </row>
    <row r="14" spans="1:23" s="89" customFormat="1" ht="60.75" customHeight="1" x14ac:dyDescent="0.2">
      <c r="A14" s="178"/>
      <c r="B14" s="52" t="s">
        <v>452</v>
      </c>
      <c r="C14" s="52" t="s">
        <v>40</v>
      </c>
      <c r="D14" s="52" t="s">
        <v>18</v>
      </c>
      <c r="E14" s="52" t="s">
        <v>337</v>
      </c>
      <c r="F14" s="47" t="s">
        <v>6</v>
      </c>
      <c r="G14" s="48" t="s">
        <v>7</v>
      </c>
      <c r="H14" s="48" t="s">
        <v>299</v>
      </c>
      <c r="I14" s="49">
        <v>1</v>
      </c>
      <c r="J14" s="49">
        <v>1</v>
      </c>
      <c r="K14" s="49">
        <v>1</v>
      </c>
      <c r="L14" s="49">
        <v>1</v>
      </c>
      <c r="M14" s="49">
        <v>0.25</v>
      </c>
      <c r="N14" s="49">
        <v>0.5</v>
      </c>
      <c r="O14" s="49">
        <v>0.75</v>
      </c>
      <c r="P14" s="49">
        <v>1</v>
      </c>
      <c r="Q14" s="49"/>
      <c r="R14" s="49"/>
      <c r="S14" s="49"/>
      <c r="T14" s="49"/>
      <c r="U14" s="52"/>
      <c r="V14" s="131" t="str">
        <f t="shared" si="0"/>
        <v>No</v>
      </c>
      <c r="W14" s="123" t="s">
        <v>461</v>
      </c>
    </row>
    <row r="15" spans="1:23" s="88" customFormat="1" ht="71.25" customHeight="1" x14ac:dyDescent="0.2">
      <c r="A15" s="83" t="s">
        <v>41</v>
      </c>
      <c r="B15" s="8" t="s">
        <v>320</v>
      </c>
      <c r="C15" s="8" t="s">
        <v>42</v>
      </c>
      <c r="D15" s="52" t="s">
        <v>388</v>
      </c>
      <c r="E15" s="8" t="s">
        <v>174</v>
      </c>
      <c r="F15" s="82" t="s">
        <v>6</v>
      </c>
      <c r="G15" s="48">
        <v>0</v>
      </c>
      <c r="H15" s="6" t="s">
        <v>298</v>
      </c>
      <c r="I15" s="16">
        <v>1</v>
      </c>
      <c r="J15" s="16">
        <v>1</v>
      </c>
      <c r="K15" s="16">
        <v>1</v>
      </c>
      <c r="L15" s="16">
        <v>1</v>
      </c>
      <c r="M15" s="16">
        <v>0.25</v>
      </c>
      <c r="N15" s="16">
        <v>0.5</v>
      </c>
      <c r="O15" s="16">
        <v>0.75</v>
      </c>
      <c r="P15" s="16">
        <v>1</v>
      </c>
      <c r="Q15" s="51"/>
      <c r="R15" s="51"/>
      <c r="S15" s="16"/>
      <c r="T15" s="16"/>
      <c r="U15" s="95"/>
      <c r="V15" s="131" t="str">
        <f t="shared" si="0"/>
        <v>No</v>
      </c>
      <c r="W15" s="123" t="s">
        <v>460</v>
      </c>
    </row>
    <row r="16" spans="1:23" s="88" customFormat="1" ht="31.5" customHeight="1" x14ac:dyDescent="0.2">
      <c r="A16" s="119" t="s">
        <v>43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31"/>
      <c r="W16" s="123"/>
    </row>
    <row r="17" spans="1:23" s="88" customFormat="1" ht="42.75" x14ac:dyDescent="0.2">
      <c r="A17" s="178" t="s">
        <v>44</v>
      </c>
      <c r="B17" s="9" t="s">
        <v>45</v>
      </c>
      <c r="C17" s="9" t="s">
        <v>46</v>
      </c>
      <c r="D17" s="9" t="s">
        <v>19</v>
      </c>
      <c r="E17" s="9" t="s">
        <v>321</v>
      </c>
      <c r="F17" s="82" t="s">
        <v>6</v>
      </c>
      <c r="G17" s="48">
        <v>0.6</v>
      </c>
      <c r="H17" s="6" t="s">
        <v>300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/>
      <c r="R17" s="7"/>
      <c r="S17" s="7"/>
      <c r="T17" s="7"/>
      <c r="U17" s="95"/>
      <c r="V17" s="131" t="str">
        <f t="shared" si="0"/>
        <v>No</v>
      </c>
      <c r="W17" s="123" t="s">
        <v>462</v>
      </c>
    </row>
    <row r="18" spans="1:23" s="89" customFormat="1" ht="57" x14ac:dyDescent="0.2">
      <c r="A18" s="178"/>
      <c r="B18" s="46" t="s">
        <v>322</v>
      </c>
      <c r="C18" s="46" t="s">
        <v>47</v>
      </c>
      <c r="D18" s="46" t="s">
        <v>48</v>
      </c>
      <c r="E18" s="46" t="s">
        <v>492</v>
      </c>
      <c r="F18" s="47" t="s">
        <v>172</v>
      </c>
      <c r="G18" s="48" t="s">
        <v>7</v>
      </c>
      <c r="H18" s="48" t="s">
        <v>300</v>
      </c>
      <c r="I18" s="47" t="s">
        <v>178</v>
      </c>
      <c r="J18" s="47" t="s">
        <v>179</v>
      </c>
      <c r="K18" s="47" t="s">
        <v>191</v>
      </c>
      <c r="L18" s="49">
        <v>1</v>
      </c>
      <c r="M18" s="117"/>
      <c r="N18" s="117"/>
      <c r="O18" s="117"/>
      <c r="P18" s="49">
        <v>0.9</v>
      </c>
      <c r="Q18" s="47"/>
      <c r="R18" s="47"/>
      <c r="S18" s="47"/>
      <c r="T18" s="49"/>
      <c r="U18" s="96"/>
      <c r="V18" s="131" t="str">
        <f t="shared" si="0"/>
        <v>No</v>
      </c>
      <c r="W18" s="123" t="s">
        <v>462</v>
      </c>
    </row>
    <row r="19" spans="1:23" s="88" customFormat="1" ht="45" customHeight="1" x14ac:dyDescent="0.2">
      <c r="A19" s="178"/>
      <c r="B19" s="9" t="s">
        <v>20</v>
      </c>
      <c r="C19" s="9" t="s">
        <v>49</v>
      </c>
      <c r="D19" s="9" t="s">
        <v>21</v>
      </c>
      <c r="E19" s="9" t="s">
        <v>50</v>
      </c>
      <c r="F19" s="82" t="s">
        <v>6</v>
      </c>
      <c r="G19" s="48" t="s">
        <v>7</v>
      </c>
      <c r="H19" s="6" t="s">
        <v>300</v>
      </c>
      <c r="I19" s="82" t="s">
        <v>179</v>
      </c>
      <c r="J19" s="82" t="s">
        <v>179</v>
      </c>
      <c r="K19" s="82" t="s">
        <v>179</v>
      </c>
      <c r="L19" s="82" t="s">
        <v>179</v>
      </c>
      <c r="M19" s="117"/>
      <c r="N19" s="117"/>
      <c r="O19" s="117"/>
      <c r="P19" s="49">
        <v>0.9</v>
      </c>
      <c r="Q19" s="84"/>
      <c r="R19" s="84"/>
      <c r="S19" s="84"/>
      <c r="T19" s="84"/>
      <c r="U19" s="94"/>
      <c r="V19" s="131" t="str">
        <f t="shared" si="0"/>
        <v>No</v>
      </c>
      <c r="W19" s="123" t="s">
        <v>462</v>
      </c>
    </row>
    <row r="20" spans="1:23" s="88" customFormat="1" ht="105" customHeight="1" x14ac:dyDescent="0.2">
      <c r="A20" s="178"/>
      <c r="B20" s="9" t="s">
        <v>51</v>
      </c>
      <c r="C20" s="9" t="s">
        <v>52</v>
      </c>
      <c r="D20" s="9" t="s">
        <v>53</v>
      </c>
      <c r="E20" s="9" t="s">
        <v>175</v>
      </c>
      <c r="F20" s="82" t="s">
        <v>6</v>
      </c>
      <c r="G20" s="48">
        <v>0.8</v>
      </c>
      <c r="H20" s="6" t="s">
        <v>300</v>
      </c>
      <c r="I20" s="82" t="s">
        <v>179</v>
      </c>
      <c r="J20" s="82" t="s">
        <v>179</v>
      </c>
      <c r="K20" s="82" t="s">
        <v>179</v>
      </c>
      <c r="L20" s="82" t="s">
        <v>179</v>
      </c>
      <c r="M20" s="117"/>
      <c r="N20" s="117"/>
      <c r="O20" s="117"/>
      <c r="P20" s="49">
        <v>0.9</v>
      </c>
      <c r="Q20" s="84"/>
      <c r="R20" s="84"/>
      <c r="S20" s="84"/>
      <c r="T20" s="84"/>
      <c r="U20" s="95"/>
      <c r="V20" s="131" t="str">
        <f t="shared" si="0"/>
        <v>No</v>
      </c>
      <c r="W20" s="123" t="s">
        <v>462</v>
      </c>
    </row>
    <row r="21" spans="1:23" s="89" customFormat="1" ht="45" customHeight="1" x14ac:dyDescent="0.2">
      <c r="A21" s="178" t="s">
        <v>54</v>
      </c>
      <c r="B21" s="46" t="s">
        <v>358</v>
      </c>
      <c r="C21" s="46" t="s">
        <v>359</v>
      </c>
      <c r="D21" s="46" t="s">
        <v>24</v>
      </c>
      <c r="E21" s="46" t="s">
        <v>491</v>
      </c>
      <c r="F21" s="47" t="s">
        <v>172</v>
      </c>
      <c r="G21" s="48" t="s">
        <v>7</v>
      </c>
      <c r="H21" s="48" t="s">
        <v>300</v>
      </c>
      <c r="I21" s="50" t="s">
        <v>177</v>
      </c>
      <c r="J21" s="50" t="s">
        <v>178</v>
      </c>
      <c r="K21" s="49">
        <v>1</v>
      </c>
      <c r="L21" s="51">
        <v>1</v>
      </c>
      <c r="M21" s="51">
        <v>0.7</v>
      </c>
      <c r="N21" s="51">
        <v>0.7</v>
      </c>
      <c r="O21" s="49">
        <v>0.75</v>
      </c>
      <c r="P21" s="51">
        <v>0.8</v>
      </c>
      <c r="Q21" s="101"/>
      <c r="R21" s="101"/>
      <c r="S21" s="49"/>
      <c r="T21" s="51"/>
      <c r="U21" s="52"/>
      <c r="V21" s="131" t="str">
        <f t="shared" si="0"/>
        <v>No</v>
      </c>
      <c r="W21" s="123" t="s">
        <v>462</v>
      </c>
    </row>
    <row r="22" spans="1:23" s="89" customFormat="1" ht="71.25" x14ac:dyDescent="0.2">
      <c r="A22" s="178"/>
      <c r="B22" s="46" t="s">
        <v>22</v>
      </c>
      <c r="C22" s="46" t="s">
        <v>55</v>
      </c>
      <c r="D22" s="46" t="s">
        <v>56</v>
      </c>
      <c r="E22" s="46" t="s">
        <v>338</v>
      </c>
      <c r="F22" s="47" t="s">
        <v>6</v>
      </c>
      <c r="G22" s="48">
        <v>1</v>
      </c>
      <c r="H22" s="48" t="s">
        <v>300</v>
      </c>
      <c r="I22" s="49">
        <v>1</v>
      </c>
      <c r="J22" s="49">
        <v>1</v>
      </c>
      <c r="K22" s="49">
        <v>1</v>
      </c>
      <c r="L22" s="49">
        <v>1</v>
      </c>
      <c r="M22" s="49">
        <v>0.25</v>
      </c>
      <c r="N22" s="49">
        <v>0.5</v>
      </c>
      <c r="O22" s="49">
        <v>0.75</v>
      </c>
      <c r="P22" s="49">
        <v>1</v>
      </c>
      <c r="Q22" s="49"/>
      <c r="R22" s="49"/>
      <c r="S22" s="49"/>
      <c r="T22" s="49"/>
      <c r="U22" s="97"/>
      <c r="V22" s="131" t="str">
        <f t="shared" si="0"/>
        <v>No</v>
      </c>
      <c r="W22" s="123" t="s">
        <v>462</v>
      </c>
    </row>
    <row r="23" spans="1:23" s="88" customFormat="1" ht="57" x14ac:dyDescent="0.2">
      <c r="A23" s="178"/>
      <c r="B23" s="8" t="s">
        <v>23</v>
      </c>
      <c r="C23" s="8" t="s">
        <v>57</v>
      </c>
      <c r="D23" s="8" t="s">
        <v>25</v>
      </c>
      <c r="E23" s="9" t="s">
        <v>58</v>
      </c>
      <c r="F23" s="82" t="s">
        <v>6</v>
      </c>
      <c r="G23" s="48">
        <v>1</v>
      </c>
      <c r="H23" s="6" t="s">
        <v>300</v>
      </c>
      <c r="I23" s="16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/>
      <c r="R23" s="16"/>
      <c r="S23" s="16"/>
      <c r="T23" s="16"/>
      <c r="U23" s="98"/>
      <c r="V23" s="131" t="str">
        <f t="shared" si="0"/>
        <v>No</v>
      </c>
      <c r="W23" s="123" t="s">
        <v>462</v>
      </c>
    </row>
    <row r="24" spans="1:23" s="89" customFormat="1" ht="57" x14ac:dyDescent="0.2">
      <c r="A24" s="178"/>
      <c r="B24" s="52" t="s">
        <v>180</v>
      </c>
      <c r="C24" s="52" t="s">
        <v>181</v>
      </c>
      <c r="D24" s="52" t="s">
        <v>182</v>
      </c>
      <c r="E24" s="46" t="s">
        <v>323</v>
      </c>
      <c r="F24" s="47" t="s">
        <v>6</v>
      </c>
      <c r="G24" s="48">
        <v>1</v>
      </c>
      <c r="H24" s="121" t="s">
        <v>455</v>
      </c>
      <c r="I24" s="49">
        <v>1</v>
      </c>
      <c r="J24" s="49">
        <v>1</v>
      </c>
      <c r="K24" s="49">
        <v>1</v>
      </c>
      <c r="L24" s="49">
        <v>1</v>
      </c>
      <c r="M24" s="49">
        <v>1</v>
      </c>
      <c r="N24" s="49">
        <v>1</v>
      </c>
      <c r="O24" s="49">
        <v>1</v>
      </c>
      <c r="P24" s="49">
        <v>1</v>
      </c>
      <c r="Q24" s="49"/>
      <c r="R24" s="49"/>
      <c r="S24" s="49"/>
      <c r="T24" s="49"/>
      <c r="U24" s="99"/>
      <c r="V24" s="131" t="str">
        <f t="shared" si="0"/>
        <v>No</v>
      </c>
      <c r="W24" s="123" t="s">
        <v>463</v>
      </c>
    </row>
    <row r="25" spans="1:23" s="89" customFormat="1" ht="42.75" x14ac:dyDescent="0.2">
      <c r="A25" s="178"/>
      <c r="B25" s="46" t="s">
        <v>59</v>
      </c>
      <c r="C25" s="46" t="s">
        <v>61</v>
      </c>
      <c r="D25" s="52" t="s">
        <v>26</v>
      </c>
      <c r="E25" s="46" t="s">
        <v>511</v>
      </c>
      <c r="F25" s="47" t="s">
        <v>6</v>
      </c>
      <c r="G25" s="48">
        <v>0.9</v>
      </c>
      <c r="H25" s="121" t="s">
        <v>455</v>
      </c>
      <c r="I25" s="50" t="s">
        <v>179</v>
      </c>
      <c r="J25" s="50" t="s">
        <v>179</v>
      </c>
      <c r="K25" s="50" t="s">
        <v>179</v>
      </c>
      <c r="L25" s="50" t="s">
        <v>179</v>
      </c>
      <c r="M25" s="51">
        <v>0.9</v>
      </c>
      <c r="N25" s="51">
        <v>0.9</v>
      </c>
      <c r="O25" s="51">
        <v>0.9</v>
      </c>
      <c r="P25" s="51">
        <v>0.9</v>
      </c>
      <c r="Q25" s="49"/>
      <c r="R25" s="49"/>
      <c r="S25" s="49"/>
      <c r="T25" s="49"/>
      <c r="U25" s="100"/>
      <c r="V25" s="131" t="str">
        <f t="shared" si="0"/>
        <v>No</v>
      </c>
      <c r="W25" s="123" t="s">
        <v>463</v>
      </c>
    </row>
    <row r="26" spans="1:23" s="89" customFormat="1" ht="85.5" x14ac:dyDescent="0.2">
      <c r="A26" s="178" t="s">
        <v>60</v>
      </c>
      <c r="B26" s="46" t="s">
        <v>62</v>
      </c>
      <c r="C26" s="46" t="s">
        <v>63</v>
      </c>
      <c r="D26" s="46" t="s">
        <v>64</v>
      </c>
      <c r="E26" s="46" t="s">
        <v>346</v>
      </c>
      <c r="F26" s="47" t="s">
        <v>6</v>
      </c>
      <c r="G26" s="48">
        <v>1</v>
      </c>
      <c r="H26" s="48" t="s">
        <v>300</v>
      </c>
      <c r="I26" s="49">
        <v>1</v>
      </c>
      <c r="J26" s="49">
        <v>1</v>
      </c>
      <c r="K26" s="49">
        <v>1</v>
      </c>
      <c r="L26" s="49">
        <v>1</v>
      </c>
      <c r="M26" s="49">
        <v>1</v>
      </c>
      <c r="N26" s="49">
        <v>1</v>
      </c>
      <c r="O26" s="49">
        <v>1</v>
      </c>
      <c r="P26" s="49">
        <v>1</v>
      </c>
      <c r="Q26" s="49"/>
      <c r="R26" s="49"/>
      <c r="S26" s="49"/>
      <c r="T26" s="49"/>
      <c r="U26" s="96"/>
      <c r="V26" s="131" t="str">
        <f t="shared" si="0"/>
        <v>No</v>
      </c>
      <c r="W26" s="123" t="s">
        <v>462</v>
      </c>
    </row>
    <row r="27" spans="1:23" s="88" customFormat="1" ht="42.75" x14ac:dyDescent="0.2">
      <c r="A27" s="178"/>
      <c r="B27" s="9" t="s">
        <v>184</v>
      </c>
      <c r="C27" s="9" t="s">
        <v>185</v>
      </c>
      <c r="D27" s="9" t="s">
        <v>183</v>
      </c>
      <c r="E27" s="9" t="s">
        <v>510</v>
      </c>
      <c r="F27" s="82" t="s">
        <v>6</v>
      </c>
      <c r="G27" s="48">
        <v>0.89</v>
      </c>
      <c r="H27" s="6" t="s">
        <v>301</v>
      </c>
      <c r="I27" s="83" t="s">
        <v>179</v>
      </c>
      <c r="J27" s="83" t="s">
        <v>179</v>
      </c>
      <c r="K27" s="83" t="s">
        <v>179</v>
      </c>
      <c r="L27" s="83" t="s">
        <v>179</v>
      </c>
      <c r="M27" s="16">
        <v>0.9</v>
      </c>
      <c r="N27" s="16">
        <v>0.9</v>
      </c>
      <c r="O27" s="16">
        <v>0.9</v>
      </c>
      <c r="P27" s="16">
        <v>0.9</v>
      </c>
      <c r="Q27" s="16"/>
      <c r="R27" s="16"/>
      <c r="S27" s="16"/>
      <c r="T27" s="16"/>
      <c r="U27" s="8"/>
      <c r="V27" s="131" t="str">
        <f t="shared" si="0"/>
        <v>No</v>
      </c>
      <c r="W27" s="123" t="s">
        <v>464</v>
      </c>
    </row>
    <row r="28" spans="1:23" s="88" customFormat="1" ht="49.5" customHeight="1" x14ac:dyDescent="0.2">
      <c r="A28" s="178" t="s">
        <v>389</v>
      </c>
      <c r="B28" s="9" t="s">
        <v>478</v>
      </c>
      <c r="C28" s="9" t="s">
        <v>66</v>
      </c>
      <c r="D28" s="9" t="s">
        <v>479</v>
      </c>
      <c r="E28" s="9" t="s">
        <v>493</v>
      </c>
      <c r="F28" s="82" t="s">
        <v>172</v>
      </c>
      <c r="G28" s="48" t="s">
        <v>7</v>
      </c>
      <c r="H28" s="121" t="s">
        <v>298</v>
      </c>
      <c r="I28" s="83" t="s">
        <v>176</v>
      </c>
      <c r="J28" s="83" t="s">
        <v>178</v>
      </c>
      <c r="K28" s="83" t="s">
        <v>341</v>
      </c>
      <c r="L28" s="7">
        <v>1</v>
      </c>
      <c r="M28" s="51">
        <v>0.6</v>
      </c>
      <c r="N28" s="51">
        <v>0.6</v>
      </c>
      <c r="O28" s="51">
        <v>0.7</v>
      </c>
      <c r="P28" s="51">
        <v>0.8</v>
      </c>
      <c r="Q28" s="16"/>
      <c r="R28" s="16"/>
      <c r="S28" s="16"/>
      <c r="T28" s="7"/>
      <c r="U28" s="95"/>
      <c r="V28" s="131" t="str">
        <f t="shared" si="0"/>
        <v>No</v>
      </c>
      <c r="W28" s="123" t="s">
        <v>460</v>
      </c>
    </row>
    <row r="29" spans="1:23" s="88" customFormat="1" ht="42.75" x14ac:dyDescent="0.2">
      <c r="A29" s="178"/>
      <c r="B29" s="46" t="s">
        <v>67</v>
      </c>
      <c r="C29" s="46" t="s">
        <v>68</v>
      </c>
      <c r="D29" s="46" t="s">
        <v>69</v>
      </c>
      <c r="E29" s="46" t="s">
        <v>339</v>
      </c>
      <c r="F29" s="82" t="s">
        <v>6</v>
      </c>
      <c r="G29" s="48">
        <v>0.9</v>
      </c>
      <c r="H29" s="48" t="s">
        <v>308</v>
      </c>
      <c r="I29" s="7">
        <v>1</v>
      </c>
      <c r="J29" s="7">
        <v>1</v>
      </c>
      <c r="K29" s="7">
        <v>1</v>
      </c>
      <c r="L29" s="7">
        <v>1</v>
      </c>
      <c r="M29" s="7">
        <v>0.25</v>
      </c>
      <c r="N29" s="7">
        <v>0.5</v>
      </c>
      <c r="O29" s="7">
        <v>0.75</v>
      </c>
      <c r="P29" s="7">
        <v>1</v>
      </c>
      <c r="Q29" s="7"/>
      <c r="R29" s="7"/>
      <c r="S29" s="7"/>
      <c r="T29" s="7"/>
      <c r="U29" s="8"/>
      <c r="V29" s="131" t="str">
        <f t="shared" si="0"/>
        <v>No</v>
      </c>
      <c r="W29" s="123" t="s">
        <v>465</v>
      </c>
    </row>
    <row r="30" spans="1:23" s="89" customFormat="1" ht="71.25" x14ac:dyDescent="0.2">
      <c r="A30" s="168" t="s">
        <v>368</v>
      </c>
      <c r="B30" s="46" t="s">
        <v>70</v>
      </c>
      <c r="C30" s="46" t="s">
        <v>226</v>
      </c>
      <c r="D30" s="46" t="s">
        <v>220</v>
      </c>
      <c r="E30" s="46" t="s">
        <v>221</v>
      </c>
      <c r="F30" s="47" t="s">
        <v>172</v>
      </c>
      <c r="G30" s="47">
        <v>2.4</v>
      </c>
      <c r="H30" s="48" t="s">
        <v>300</v>
      </c>
      <c r="I30" s="47" t="s">
        <v>222</v>
      </c>
      <c r="J30" s="47" t="s">
        <v>223</v>
      </c>
      <c r="K30" s="47" t="s">
        <v>224</v>
      </c>
      <c r="L30" s="47" t="s">
        <v>225</v>
      </c>
      <c r="M30" s="117"/>
      <c r="N30" s="117"/>
      <c r="O30" s="117"/>
      <c r="P30" s="47">
        <v>3</v>
      </c>
      <c r="Q30" s="47"/>
      <c r="R30" s="47"/>
      <c r="S30" s="47"/>
      <c r="T30" s="47"/>
      <c r="U30" s="52"/>
      <c r="V30" s="131" t="str">
        <f t="shared" si="0"/>
        <v>No</v>
      </c>
      <c r="W30" s="123" t="s">
        <v>462</v>
      </c>
    </row>
    <row r="31" spans="1:23" s="89" customFormat="1" ht="28.5" x14ac:dyDescent="0.2">
      <c r="A31" s="168"/>
      <c r="B31" s="46" t="s">
        <v>324</v>
      </c>
      <c r="C31" s="46" t="s">
        <v>325</v>
      </c>
      <c r="D31" s="46" t="s">
        <v>326</v>
      </c>
      <c r="E31" s="46" t="s">
        <v>390</v>
      </c>
      <c r="F31" s="47" t="s">
        <v>172</v>
      </c>
      <c r="G31" s="47">
        <v>0</v>
      </c>
      <c r="H31" s="48" t="s">
        <v>300</v>
      </c>
      <c r="I31" s="47">
        <v>0</v>
      </c>
      <c r="J31" s="47">
        <v>0</v>
      </c>
      <c r="K31" s="47">
        <v>0</v>
      </c>
      <c r="L31" s="47">
        <v>1</v>
      </c>
      <c r="M31" s="117"/>
      <c r="N31" s="117"/>
      <c r="O31" s="117"/>
      <c r="P31" s="47">
        <v>0</v>
      </c>
      <c r="Q31" s="145"/>
      <c r="R31" s="145"/>
      <c r="S31" s="145"/>
      <c r="T31" s="145"/>
      <c r="U31" s="52"/>
      <c r="V31" s="131" t="str">
        <f t="shared" si="0"/>
        <v>Si</v>
      </c>
      <c r="W31" s="123" t="s">
        <v>462</v>
      </c>
    </row>
    <row r="32" spans="1:23" s="89" customFormat="1" ht="42.75" x14ac:dyDescent="0.2">
      <c r="A32" s="168"/>
      <c r="B32" s="46" t="s">
        <v>71</v>
      </c>
      <c r="C32" s="46" t="s">
        <v>72</v>
      </c>
      <c r="D32" s="46" t="s">
        <v>73</v>
      </c>
      <c r="E32" s="46" t="s">
        <v>494</v>
      </c>
      <c r="F32" s="47" t="s">
        <v>172</v>
      </c>
      <c r="G32" s="48">
        <v>0</v>
      </c>
      <c r="H32" s="48" t="s">
        <v>300</v>
      </c>
      <c r="I32" s="50" t="s">
        <v>218</v>
      </c>
      <c r="J32" s="50" t="s">
        <v>189</v>
      </c>
      <c r="K32" s="50" t="s">
        <v>177</v>
      </c>
      <c r="L32" s="49">
        <v>1</v>
      </c>
      <c r="M32" s="49">
        <v>0.1</v>
      </c>
      <c r="N32" s="49">
        <v>0.2</v>
      </c>
      <c r="O32" s="49">
        <v>0.3</v>
      </c>
      <c r="P32" s="49">
        <v>0.4</v>
      </c>
      <c r="Q32" s="145"/>
      <c r="R32" s="145"/>
      <c r="S32" s="145"/>
      <c r="T32" s="49"/>
      <c r="U32" s="96"/>
      <c r="V32" s="131" t="str">
        <f t="shared" si="0"/>
        <v>No</v>
      </c>
      <c r="W32" s="123" t="s">
        <v>462</v>
      </c>
    </row>
    <row r="33" spans="1:23" s="89" customFormat="1" ht="42.75" x14ac:dyDescent="0.2">
      <c r="A33" s="168"/>
      <c r="B33" s="52" t="s">
        <v>484</v>
      </c>
      <c r="C33" s="46" t="s">
        <v>485</v>
      </c>
      <c r="D33" s="46" t="s">
        <v>74</v>
      </c>
      <c r="E33" s="46" t="s">
        <v>486</v>
      </c>
      <c r="F33" s="47" t="s">
        <v>6</v>
      </c>
      <c r="G33" s="48" t="s">
        <v>7</v>
      </c>
      <c r="H33" s="48" t="s">
        <v>334</v>
      </c>
      <c r="I33" s="50" t="s">
        <v>171</v>
      </c>
      <c r="J33" s="50" t="s">
        <v>171</v>
      </c>
      <c r="K33" s="50" t="s">
        <v>171</v>
      </c>
      <c r="L33" s="50" t="s">
        <v>171</v>
      </c>
      <c r="M33" s="117"/>
      <c r="N33" s="117"/>
      <c r="O33" s="117"/>
      <c r="P33" s="51">
        <v>0.85</v>
      </c>
      <c r="Q33" s="51"/>
      <c r="R33" s="51"/>
      <c r="S33" s="51"/>
      <c r="T33" s="51"/>
      <c r="U33" s="96"/>
      <c r="V33" s="131" t="str">
        <f t="shared" si="0"/>
        <v>No</v>
      </c>
      <c r="W33" s="123" t="s">
        <v>466</v>
      </c>
    </row>
    <row r="34" spans="1:23" s="89" customFormat="1" ht="43.5" customHeight="1" x14ac:dyDescent="0.2">
      <c r="A34" s="50" t="s">
        <v>366</v>
      </c>
      <c r="B34" s="52" t="s">
        <v>356</v>
      </c>
      <c r="C34" s="46" t="s">
        <v>357</v>
      </c>
      <c r="D34" s="46" t="s">
        <v>382</v>
      </c>
      <c r="E34" s="46" t="s">
        <v>391</v>
      </c>
      <c r="F34" s="47" t="s">
        <v>172</v>
      </c>
      <c r="G34" s="69">
        <v>53</v>
      </c>
      <c r="H34" s="48" t="s">
        <v>454</v>
      </c>
      <c r="I34" s="50">
        <v>2</v>
      </c>
      <c r="J34" s="50">
        <v>4</v>
      </c>
      <c r="K34" s="50">
        <v>6</v>
      </c>
      <c r="L34" s="50">
        <v>8</v>
      </c>
      <c r="M34" s="151">
        <v>0</v>
      </c>
      <c r="N34" s="151">
        <v>0</v>
      </c>
      <c r="O34" s="151">
        <v>0</v>
      </c>
      <c r="P34" s="151">
        <v>4</v>
      </c>
      <c r="Q34" s="145"/>
      <c r="R34" s="145"/>
      <c r="S34" s="145"/>
      <c r="T34" s="145"/>
      <c r="U34" s="150" t="s">
        <v>515</v>
      </c>
      <c r="V34" s="131" t="str">
        <f t="shared" si="0"/>
        <v>No</v>
      </c>
      <c r="W34" s="123" t="s">
        <v>462</v>
      </c>
    </row>
    <row r="35" spans="1:23" s="88" customFormat="1" ht="30" customHeight="1" x14ac:dyDescent="0.2">
      <c r="A35" s="178" t="s">
        <v>392</v>
      </c>
      <c r="B35" s="9" t="s">
        <v>327</v>
      </c>
      <c r="C35" s="9" t="s">
        <v>76</v>
      </c>
      <c r="D35" s="9" t="s">
        <v>187</v>
      </c>
      <c r="E35" s="9" t="s">
        <v>186</v>
      </c>
      <c r="F35" s="82" t="s">
        <v>6</v>
      </c>
      <c r="G35" s="48">
        <v>1</v>
      </c>
      <c r="H35" s="6" t="s">
        <v>299</v>
      </c>
      <c r="I35" s="16">
        <v>1</v>
      </c>
      <c r="J35" s="16">
        <v>1</v>
      </c>
      <c r="K35" s="16">
        <v>1</v>
      </c>
      <c r="L35" s="16">
        <v>1</v>
      </c>
      <c r="M35" s="117"/>
      <c r="N35" s="117"/>
      <c r="O35" s="117"/>
      <c r="P35" s="16">
        <v>1</v>
      </c>
      <c r="Q35" s="16"/>
      <c r="R35" s="16"/>
      <c r="S35" s="16"/>
      <c r="T35" s="16"/>
      <c r="U35" s="102"/>
      <c r="V35" s="131" t="str">
        <f t="shared" si="0"/>
        <v>No</v>
      </c>
      <c r="W35" s="123" t="s">
        <v>461</v>
      </c>
    </row>
    <row r="36" spans="1:23" s="88" customFormat="1" ht="43.5" x14ac:dyDescent="0.2">
      <c r="A36" s="178"/>
      <c r="B36" s="8" t="s">
        <v>77</v>
      </c>
      <c r="C36" s="8" t="s">
        <v>480</v>
      </c>
      <c r="D36" s="8" t="s">
        <v>481</v>
      </c>
      <c r="E36" s="8" t="s">
        <v>495</v>
      </c>
      <c r="F36" s="82" t="s">
        <v>172</v>
      </c>
      <c r="G36" s="48" t="s">
        <v>7</v>
      </c>
      <c r="H36" s="6" t="s">
        <v>298</v>
      </c>
      <c r="I36" s="83" t="s">
        <v>194</v>
      </c>
      <c r="J36" s="83" t="s">
        <v>176</v>
      </c>
      <c r="K36" s="83" t="s">
        <v>177</v>
      </c>
      <c r="L36" s="49">
        <v>0.8</v>
      </c>
      <c r="M36" s="49">
        <v>0.5</v>
      </c>
      <c r="N36" s="49">
        <v>0.5</v>
      </c>
      <c r="O36" s="49">
        <v>0.55000000000000004</v>
      </c>
      <c r="P36" s="49">
        <v>0.6</v>
      </c>
      <c r="Q36" s="16"/>
      <c r="R36" s="16"/>
      <c r="S36" s="16"/>
      <c r="T36" s="51"/>
      <c r="U36" s="98"/>
      <c r="V36" s="131" t="str">
        <f t="shared" si="0"/>
        <v>No</v>
      </c>
      <c r="W36" s="123" t="s">
        <v>460</v>
      </c>
    </row>
    <row r="37" spans="1:23" s="88" customFormat="1" ht="30" customHeight="1" x14ac:dyDescent="0.2">
      <c r="A37" s="119" t="s">
        <v>78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31"/>
      <c r="W37" s="123"/>
    </row>
    <row r="38" spans="1:23" s="89" customFormat="1" ht="42.75" x14ac:dyDescent="0.2">
      <c r="A38" s="50" t="s">
        <v>80</v>
      </c>
      <c r="B38" s="46" t="s">
        <v>393</v>
      </c>
      <c r="C38" s="46" t="s">
        <v>394</v>
      </c>
      <c r="D38" s="46" t="s">
        <v>395</v>
      </c>
      <c r="E38" s="46" t="s">
        <v>371</v>
      </c>
      <c r="F38" s="47" t="s">
        <v>6</v>
      </c>
      <c r="G38" s="48">
        <v>0</v>
      </c>
      <c r="H38" s="48" t="s">
        <v>370</v>
      </c>
      <c r="I38" s="50" t="s">
        <v>369</v>
      </c>
      <c r="J38" s="50" t="s">
        <v>369</v>
      </c>
      <c r="K38" s="50" t="s">
        <v>369</v>
      </c>
      <c r="L38" s="50" t="s">
        <v>369</v>
      </c>
      <c r="M38" s="51">
        <v>0</v>
      </c>
      <c r="N38" s="51">
        <v>0.3</v>
      </c>
      <c r="O38" s="51">
        <v>0.6</v>
      </c>
      <c r="P38" s="51">
        <v>0.9</v>
      </c>
      <c r="Q38" s="145"/>
      <c r="R38" s="145"/>
      <c r="S38" s="145"/>
      <c r="T38" s="145"/>
      <c r="U38" s="52"/>
      <c r="V38" s="131" t="str">
        <f t="shared" si="0"/>
        <v>No</v>
      </c>
      <c r="W38" s="123" t="s">
        <v>513</v>
      </c>
    </row>
    <row r="39" spans="1:23" s="89" customFormat="1" ht="57" x14ac:dyDescent="0.2">
      <c r="A39" s="168" t="s">
        <v>81</v>
      </c>
      <c r="B39" s="46" t="s">
        <v>396</v>
      </c>
      <c r="C39" s="46" t="s">
        <v>397</v>
      </c>
      <c r="D39" s="46" t="s">
        <v>398</v>
      </c>
      <c r="E39" s="46" t="s">
        <v>372</v>
      </c>
      <c r="F39" s="47" t="s">
        <v>6</v>
      </c>
      <c r="G39" s="48">
        <v>0</v>
      </c>
      <c r="H39" s="48" t="s">
        <v>370</v>
      </c>
      <c r="I39" s="50" t="s">
        <v>369</v>
      </c>
      <c r="J39" s="50" t="s">
        <v>369</v>
      </c>
      <c r="K39" s="50" t="s">
        <v>369</v>
      </c>
      <c r="L39" s="50" t="s">
        <v>369</v>
      </c>
      <c r="M39" s="51">
        <v>0</v>
      </c>
      <c r="N39" s="51">
        <v>0.3</v>
      </c>
      <c r="O39" s="51">
        <v>0.6</v>
      </c>
      <c r="P39" s="51">
        <v>0.9</v>
      </c>
      <c r="Q39" s="145"/>
      <c r="R39" s="145"/>
      <c r="S39" s="145"/>
      <c r="T39" s="145"/>
      <c r="U39" s="103"/>
      <c r="V39" s="131" t="str">
        <f t="shared" si="0"/>
        <v>No</v>
      </c>
      <c r="W39" s="123" t="s">
        <v>513</v>
      </c>
    </row>
    <row r="40" spans="1:23" s="89" customFormat="1" ht="54.75" customHeight="1" x14ac:dyDescent="0.2">
      <c r="A40" s="168"/>
      <c r="B40" s="46" t="s">
        <v>82</v>
      </c>
      <c r="C40" s="46" t="s">
        <v>83</v>
      </c>
      <c r="D40" s="46" t="s">
        <v>190</v>
      </c>
      <c r="E40" s="46" t="s">
        <v>458</v>
      </c>
      <c r="F40" s="47" t="s">
        <v>172</v>
      </c>
      <c r="G40" s="48" t="s">
        <v>7</v>
      </c>
      <c r="H40" s="121" t="s">
        <v>307</v>
      </c>
      <c r="I40" s="51">
        <v>0</v>
      </c>
      <c r="J40" s="50" t="s">
        <v>189</v>
      </c>
      <c r="K40" s="50" t="s">
        <v>176</v>
      </c>
      <c r="L40" s="50" t="s">
        <v>178</v>
      </c>
      <c r="M40" s="51">
        <v>0.1</v>
      </c>
      <c r="N40" s="51">
        <v>0.2</v>
      </c>
      <c r="O40" s="51">
        <v>0.3</v>
      </c>
      <c r="P40" s="51">
        <v>0.4</v>
      </c>
      <c r="Q40" s="49"/>
      <c r="R40" s="49"/>
      <c r="S40" s="49"/>
      <c r="T40" s="49"/>
      <c r="U40" s="52"/>
      <c r="V40" s="131" t="str">
        <f t="shared" si="0"/>
        <v>No</v>
      </c>
      <c r="W40" s="123" t="s">
        <v>476</v>
      </c>
    </row>
    <row r="41" spans="1:23" s="89" customFormat="1" ht="56.25" customHeight="1" x14ac:dyDescent="0.2">
      <c r="A41" s="50" t="s">
        <v>6</v>
      </c>
      <c r="B41" s="46" t="s">
        <v>364</v>
      </c>
      <c r="C41" s="46" t="s">
        <v>365</v>
      </c>
      <c r="D41" s="46" t="s">
        <v>313</v>
      </c>
      <c r="E41" s="46" t="s">
        <v>509</v>
      </c>
      <c r="F41" s="47" t="s">
        <v>6</v>
      </c>
      <c r="G41" s="48" t="s">
        <v>7</v>
      </c>
      <c r="H41" s="48" t="s">
        <v>6</v>
      </c>
      <c r="I41" s="49">
        <v>1</v>
      </c>
      <c r="J41" s="49">
        <v>1</v>
      </c>
      <c r="K41" s="49">
        <v>1</v>
      </c>
      <c r="L41" s="49">
        <v>1</v>
      </c>
      <c r="M41" s="49">
        <v>0.25</v>
      </c>
      <c r="N41" s="49">
        <v>0.5</v>
      </c>
      <c r="O41" s="49">
        <v>0.75</v>
      </c>
      <c r="P41" s="49">
        <v>1</v>
      </c>
      <c r="Q41" s="49"/>
      <c r="R41" s="49"/>
      <c r="S41" s="49"/>
      <c r="T41" s="49"/>
      <c r="U41" s="96"/>
      <c r="V41" s="131" t="str">
        <f t="shared" si="0"/>
        <v>No</v>
      </c>
      <c r="W41" s="123" t="s">
        <v>483</v>
      </c>
    </row>
    <row r="42" spans="1:23" s="89" customFormat="1" ht="42.75" x14ac:dyDescent="0.2">
      <c r="A42" s="47" t="s">
        <v>84</v>
      </c>
      <c r="B42" s="66" t="s">
        <v>399</v>
      </c>
      <c r="C42" s="8" t="s">
        <v>145</v>
      </c>
      <c r="D42" s="9" t="s">
        <v>350</v>
      </c>
      <c r="E42" s="8" t="s">
        <v>496</v>
      </c>
      <c r="F42" s="82" t="s">
        <v>172</v>
      </c>
      <c r="G42" s="48" t="s">
        <v>7</v>
      </c>
      <c r="H42" s="6" t="s">
        <v>302</v>
      </c>
      <c r="I42" s="83" t="s">
        <v>188</v>
      </c>
      <c r="J42" s="83" t="s">
        <v>189</v>
      </c>
      <c r="K42" s="83" t="s">
        <v>176</v>
      </c>
      <c r="L42" s="83" t="s">
        <v>178</v>
      </c>
      <c r="M42" s="51">
        <v>0.2</v>
      </c>
      <c r="N42" s="51">
        <v>0.2</v>
      </c>
      <c r="O42" s="51">
        <v>0.3</v>
      </c>
      <c r="P42" s="51">
        <v>0.4</v>
      </c>
      <c r="Q42" s="16"/>
      <c r="R42" s="16"/>
      <c r="S42" s="16"/>
      <c r="T42" s="16"/>
      <c r="U42" s="100"/>
      <c r="V42" s="131" t="str">
        <f t="shared" si="0"/>
        <v>No</v>
      </c>
      <c r="W42" s="123" t="s">
        <v>467</v>
      </c>
    </row>
    <row r="43" spans="1:23" s="90" customFormat="1" ht="50.1" customHeight="1" x14ac:dyDescent="0.2">
      <c r="A43" s="168" t="s">
        <v>351</v>
      </c>
      <c r="B43" s="46" t="s">
        <v>431</v>
      </c>
      <c r="C43" s="52" t="s">
        <v>428</v>
      </c>
      <c r="D43" s="46" t="s">
        <v>429</v>
      </c>
      <c r="E43" s="52" t="s">
        <v>430</v>
      </c>
      <c r="F43" s="47" t="s">
        <v>6</v>
      </c>
      <c r="G43" s="70">
        <v>0</v>
      </c>
      <c r="H43" s="48" t="s">
        <v>307</v>
      </c>
      <c r="I43" s="79">
        <v>1</v>
      </c>
      <c r="J43" s="79">
        <v>0</v>
      </c>
      <c r="K43" s="79">
        <v>0</v>
      </c>
      <c r="L43" s="79">
        <v>0</v>
      </c>
      <c r="M43" s="117"/>
      <c r="N43" s="117"/>
      <c r="O43" s="117"/>
      <c r="P43" s="79">
        <v>0</v>
      </c>
      <c r="Q43" s="79"/>
      <c r="R43" s="79"/>
      <c r="S43" s="79"/>
      <c r="T43" s="79"/>
      <c r="U43" s="104"/>
      <c r="V43" s="131" t="str">
        <f t="shared" si="0"/>
        <v>Si</v>
      </c>
      <c r="W43" s="123" t="s">
        <v>476</v>
      </c>
    </row>
    <row r="44" spans="1:23" s="90" customFormat="1" ht="50.1" customHeight="1" x14ac:dyDescent="0.2">
      <c r="A44" s="168"/>
      <c r="B44" s="46" t="s">
        <v>417</v>
      </c>
      <c r="C44" s="52" t="s">
        <v>428</v>
      </c>
      <c r="D44" s="46" t="s">
        <v>429</v>
      </c>
      <c r="E44" s="52" t="s">
        <v>430</v>
      </c>
      <c r="F44" s="47" t="s">
        <v>6</v>
      </c>
      <c r="G44" s="70">
        <v>0</v>
      </c>
      <c r="H44" s="48" t="s">
        <v>307</v>
      </c>
      <c r="I44" s="79">
        <v>1</v>
      </c>
      <c r="J44" s="79">
        <v>0</v>
      </c>
      <c r="K44" s="79">
        <v>0</v>
      </c>
      <c r="L44" s="79">
        <v>0</v>
      </c>
      <c r="M44" s="117"/>
      <c r="N44" s="117"/>
      <c r="O44" s="117"/>
      <c r="P44" s="79">
        <v>0</v>
      </c>
      <c r="Q44" s="79"/>
      <c r="R44" s="79"/>
      <c r="S44" s="79"/>
      <c r="T44" s="79"/>
      <c r="U44" s="104"/>
      <c r="V44" s="131" t="str">
        <f t="shared" si="0"/>
        <v>Si</v>
      </c>
      <c r="W44" s="123" t="s">
        <v>476</v>
      </c>
    </row>
    <row r="45" spans="1:23" s="89" customFormat="1" ht="50.1" customHeight="1" x14ac:dyDescent="0.2">
      <c r="A45" s="168"/>
      <c r="B45" s="46" t="s">
        <v>459</v>
      </c>
      <c r="C45" s="46" t="s">
        <v>428</v>
      </c>
      <c r="D45" s="46" t="s">
        <v>429</v>
      </c>
      <c r="E45" s="46" t="s">
        <v>430</v>
      </c>
      <c r="F45" s="47" t="s">
        <v>6</v>
      </c>
      <c r="G45" s="70">
        <v>0</v>
      </c>
      <c r="H45" s="48" t="s">
        <v>307</v>
      </c>
      <c r="I45" s="79">
        <v>1</v>
      </c>
      <c r="J45" s="79">
        <v>0</v>
      </c>
      <c r="K45" s="79">
        <v>0</v>
      </c>
      <c r="L45" s="79">
        <v>0</v>
      </c>
      <c r="M45" s="117"/>
      <c r="N45" s="117"/>
      <c r="O45" s="117"/>
      <c r="P45" s="79">
        <v>0</v>
      </c>
      <c r="Q45" s="79"/>
      <c r="R45" s="79"/>
      <c r="S45" s="79"/>
      <c r="T45" s="79"/>
      <c r="U45" s="96"/>
      <c r="V45" s="131" t="str">
        <f t="shared" si="0"/>
        <v>Si</v>
      </c>
      <c r="W45" s="123" t="s">
        <v>476</v>
      </c>
    </row>
    <row r="46" spans="1:23" s="90" customFormat="1" ht="50.1" customHeight="1" x14ac:dyDescent="0.2">
      <c r="A46" s="168"/>
      <c r="B46" s="46" t="s">
        <v>432</v>
      </c>
      <c r="C46" s="52" t="s">
        <v>428</v>
      </c>
      <c r="D46" s="46" t="s">
        <v>429</v>
      </c>
      <c r="E46" s="52" t="s">
        <v>430</v>
      </c>
      <c r="F46" s="47" t="s">
        <v>6</v>
      </c>
      <c r="G46" s="70">
        <v>0</v>
      </c>
      <c r="H46" s="48" t="s">
        <v>307</v>
      </c>
      <c r="I46" s="79">
        <v>1</v>
      </c>
      <c r="J46" s="79">
        <v>0</v>
      </c>
      <c r="K46" s="79">
        <v>0</v>
      </c>
      <c r="L46" s="79">
        <v>0</v>
      </c>
      <c r="M46" s="117"/>
      <c r="N46" s="117"/>
      <c r="O46" s="117"/>
      <c r="P46" s="79">
        <v>0</v>
      </c>
      <c r="Q46" s="79"/>
      <c r="R46" s="79"/>
      <c r="S46" s="79"/>
      <c r="T46" s="79"/>
      <c r="U46" s="104"/>
      <c r="V46" s="131" t="str">
        <f t="shared" si="0"/>
        <v>Si</v>
      </c>
      <c r="W46" s="123" t="s">
        <v>476</v>
      </c>
    </row>
    <row r="47" spans="1:23" s="90" customFormat="1" ht="50.1" customHeight="1" x14ac:dyDescent="0.2">
      <c r="A47" s="168"/>
      <c r="B47" s="52" t="s">
        <v>422</v>
      </c>
      <c r="C47" s="52" t="s">
        <v>428</v>
      </c>
      <c r="D47" s="52" t="s">
        <v>429</v>
      </c>
      <c r="E47" s="52" t="s">
        <v>430</v>
      </c>
      <c r="F47" s="47" t="s">
        <v>6</v>
      </c>
      <c r="G47" s="70">
        <v>0</v>
      </c>
      <c r="H47" s="48" t="s">
        <v>307</v>
      </c>
      <c r="I47" s="79">
        <v>1</v>
      </c>
      <c r="J47" s="79">
        <v>0</v>
      </c>
      <c r="K47" s="79">
        <v>0</v>
      </c>
      <c r="L47" s="79">
        <v>0</v>
      </c>
      <c r="M47" s="117"/>
      <c r="N47" s="117"/>
      <c r="O47" s="117"/>
      <c r="P47" s="79">
        <v>0</v>
      </c>
      <c r="Q47" s="79"/>
      <c r="R47" s="79"/>
      <c r="S47" s="79"/>
      <c r="T47" s="79"/>
      <c r="U47" s="64"/>
      <c r="V47" s="131" t="str">
        <f t="shared" si="0"/>
        <v>Si</v>
      </c>
      <c r="W47" s="123" t="s">
        <v>476</v>
      </c>
    </row>
    <row r="48" spans="1:23" s="89" customFormat="1" ht="57" x14ac:dyDescent="0.2">
      <c r="A48" s="168"/>
      <c r="B48" s="46" t="s">
        <v>423</v>
      </c>
      <c r="C48" s="46" t="s">
        <v>428</v>
      </c>
      <c r="D48" s="46" t="s">
        <v>429</v>
      </c>
      <c r="E48" s="46" t="s">
        <v>430</v>
      </c>
      <c r="F48" s="47" t="s">
        <v>6</v>
      </c>
      <c r="G48" s="70">
        <v>0</v>
      </c>
      <c r="H48" s="48" t="s">
        <v>307</v>
      </c>
      <c r="I48" s="79">
        <v>1</v>
      </c>
      <c r="J48" s="79">
        <v>0</v>
      </c>
      <c r="K48" s="79">
        <v>0</v>
      </c>
      <c r="L48" s="79">
        <v>0</v>
      </c>
      <c r="M48" s="117"/>
      <c r="N48" s="117"/>
      <c r="O48" s="117"/>
      <c r="P48" s="79">
        <v>0</v>
      </c>
      <c r="Q48" s="79"/>
      <c r="R48" s="79"/>
      <c r="S48" s="79"/>
      <c r="T48" s="79"/>
      <c r="U48" s="96"/>
      <c r="V48" s="131" t="str">
        <f t="shared" si="0"/>
        <v>Si</v>
      </c>
      <c r="W48" s="123" t="s">
        <v>476</v>
      </c>
    </row>
    <row r="49" spans="1:23" s="90" customFormat="1" ht="58.5" customHeight="1" x14ac:dyDescent="0.2">
      <c r="A49" s="168"/>
      <c r="B49" s="52" t="s">
        <v>425</v>
      </c>
      <c r="C49" s="52" t="s">
        <v>428</v>
      </c>
      <c r="D49" s="52" t="s">
        <v>429</v>
      </c>
      <c r="E49" s="52" t="s">
        <v>430</v>
      </c>
      <c r="F49" s="47" t="s">
        <v>6</v>
      </c>
      <c r="G49" s="70">
        <v>0</v>
      </c>
      <c r="H49" s="48" t="s">
        <v>307</v>
      </c>
      <c r="I49" s="79">
        <v>0</v>
      </c>
      <c r="J49" s="79">
        <v>1</v>
      </c>
      <c r="K49" s="79">
        <v>0</v>
      </c>
      <c r="L49" s="79">
        <v>0</v>
      </c>
      <c r="M49" s="117"/>
      <c r="N49" s="117"/>
      <c r="O49" s="117"/>
      <c r="P49" s="79">
        <v>1</v>
      </c>
      <c r="Q49" s="79"/>
      <c r="R49" s="79"/>
      <c r="S49" s="79"/>
      <c r="T49" s="79"/>
      <c r="U49" s="64"/>
      <c r="V49" s="131" t="str">
        <f t="shared" si="0"/>
        <v>No</v>
      </c>
      <c r="W49" s="123" t="s">
        <v>476</v>
      </c>
    </row>
    <row r="50" spans="1:23" s="89" customFormat="1" ht="56.25" customHeight="1" x14ac:dyDescent="0.2">
      <c r="A50" s="168"/>
      <c r="B50" s="46" t="s">
        <v>427</v>
      </c>
      <c r="C50" s="46" t="s">
        <v>428</v>
      </c>
      <c r="D50" s="46" t="s">
        <v>429</v>
      </c>
      <c r="E50" s="46" t="s">
        <v>430</v>
      </c>
      <c r="F50" s="47" t="s">
        <v>6</v>
      </c>
      <c r="G50" s="70">
        <v>0</v>
      </c>
      <c r="H50" s="48" t="s">
        <v>307</v>
      </c>
      <c r="I50" s="79">
        <v>0</v>
      </c>
      <c r="J50" s="79">
        <v>1</v>
      </c>
      <c r="K50" s="79">
        <v>0</v>
      </c>
      <c r="L50" s="79">
        <v>0</v>
      </c>
      <c r="M50" s="117"/>
      <c r="N50" s="117"/>
      <c r="O50" s="117"/>
      <c r="P50" s="79">
        <v>1</v>
      </c>
      <c r="Q50" s="79"/>
      <c r="R50" s="79"/>
      <c r="S50" s="79"/>
      <c r="T50" s="79"/>
      <c r="U50" s="96"/>
      <c r="V50" s="131" t="str">
        <f t="shared" si="0"/>
        <v>No</v>
      </c>
      <c r="W50" s="123" t="s">
        <v>476</v>
      </c>
    </row>
    <row r="51" spans="1:23" s="89" customFormat="1" ht="50.1" customHeight="1" x14ac:dyDescent="0.2">
      <c r="A51" s="168"/>
      <c r="B51" s="46" t="s">
        <v>418</v>
      </c>
      <c r="C51" s="46" t="s">
        <v>428</v>
      </c>
      <c r="D51" s="46" t="s">
        <v>429</v>
      </c>
      <c r="E51" s="46" t="s">
        <v>430</v>
      </c>
      <c r="F51" s="47" t="s">
        <v>6</v>
      </c>
      <c r="G51" s="70">
        <v>0</v>
      </c>
      <c r="H51" s="48" t="s">
        <v>307</v>
      </c>
      <c r="I51" s="79">
        <v>0</v>
      </c>
      <c r="J51" s="79">
        <v>1</v>
      </c>
      <c r="K51" s="79">
        <v>0</v>
      </c>
      <c r="L51" s="79">
        <v>0</v>
      </c>
      <c r="M51" s="117"/>
      <c r="N51" s="117"/>
      <c r="O51" s="117"/>
      <c r="P51" s="79">
        <v>1</v>
      </c>
      <c r="Q51" s="79"/>
      <c r="R51" s="79"/>
      <c r="S51" s="79"/>
      <c r="T51" s="79"/>
      <c r="U51" s="96"/>
      <c r="V51" s="131" t="str">
        <f t="shared" si="0"/>
        <v>No</v>
      </c>
      <c r="W51" s="123" t="s">
        <v>476</v>
      </c>
    </row>
    <row r="52" spans="1:23" s="89" customFormat="1" ht="50.1" customHeight="1" x14ac:dyDescent="0.2">
      <c r="A52" s="168"/>
      <c r="B52" s="46" t="s">
        <v>421</v>
      </c>
      <c r="C52" s="46" t="s">
        <v>428</v>
      </c>
      <c r="D52" s="46" t="s">
        <v>429</v>
      </c>
      <c r="E52" s="46" t="s">
        <v>430</v>
      </c>
      <c r="F52" s="47" t="s">
        <v>6</v>
      </c>
      <c r="G52" s="70">
        <v>0</v>
      </c>
      <c r="H52" s="48" t="s">
        <v>307</v>
      </c>
      <c r="I52" s="79">
        <v>0</v>
      </c>
      <c r="J52" s="79">
        <v>1</v>
      </c>
      <c r="K52" s="79">
        <v>0</v>
      </c>
      <c r="L52" s="79">
        <v>0</v>
      </c>
      <c r="M52" s="117"/>
      <c r="N52" s="117"/>
      <c r="O52" s="117"/>
      <c r="P52" s="79">
        <v>1</v>
      </c>
      <c r="Q52" s="79"/>
      <c r="R52" s="79"/>
      <c r="S52" s="79"/>
      <c r="T52" s="79"/>
      <c r="U52" s="96"/>
      <c r="V52" s="131" t="str">
        <f t="shared" si="0"/>
        <v>No</v>
      </c>
      <c r="W52" s="123" t="s">
        <v>476</v>
      </c>
    </row>
    <row r="53" spans="1:23" s="90" customFormat="1" ht="50.1" customHeight="1" x14ac:dyDescent="0.2">
      <c r="A53" s="168"/>
      <c r="B53" s="52" t="s">
        <v>419</v>
      </c>
      <c r="C53" s="52" t="s">
        <v>428</v>
      </c>
      <c r="D53" s="52" t="s">
        <v>429</v>
      </c>
      <c r="E53" s="52" t="s">
        <v>430</v>
      </c>
      <c r="F53" s="47" t="s">
        <v>6</v>
      </c>
      <c r="G53" s="70">
        <v>0</v>
      </c>
      <c r="H53" s="48" t="s">
        <v>307</v>
      </c>
      <c r="I53" s="79">
        <v>0</v>
      </c>
      <c r="J53" s="79">
        <v>0</v>
      </c>
      <c r="K53" s="79">
        <v>1</v>
      </c>
      <c r="L53" s="79">
        <v>0</v>
      </c>
      <c r="M53" s="117"/>
      <c r="N53" s="117"/>
      <c r="O53" s="117"/>
      <c r="P53" s="79">
        <v>0</v>
      </c>
      <c r="Q53" s="79"/>
      <c r="R53" s="79"/>
      <c r="S53" s="79"/>
      <c r="T53" s="79"/>
      <c r="U53" s="64"/>
      <c r="V53" s="131" t="str">
        <f t="shared" si="0"/>
        <v>Si</v>
      </c>
      <c r="W53" s="123" t="s">
        <v>476</v>
      </c>
    </row>
    <row r="54" spans="1:23" s="90" customFormat="1" ht="50.1" customHeight="1" x14ac:dyDescent="0.2">
      <c r="A54" s="168"/>
      <c r="B54" s="52" t="s">
        <v>420</v>
      </c>
      <c r="C54" s="52" t="s">
        <v>428</v>
      </c>
      <c r="D54" s="52" t="s">
        <v>429</v>
      </c>
      <c r="E54" s="52" t="s">
        <v>430</v>
      </c>
      <c r="F54" s="47" t="s">
        <v>6</v>
      </c>
      <c r="G54" s="70">
        <v>0</v>
      </c>
      <c r="H54" s="48" t="s">
        <v>307</v>
      </c>
      <c r="I54" s="79">
        <v>0</v>
      </c>
      <c r="J54" s="79">
        <v>0</v>
      </c>
      <c r="K54" s="79">
        <v>1</v>
      </c>
      <c r="L54" s="79">
        <v>0</v>
      </c>
      <c r="M54" s="117"/>
      <c r="N54" s="117"/>
      <c r="O54" s="117"/>
      <c r="P54" s="79">
        <v>0</v>
      </c>
      <c r="Q54" s="79"/>
      <c r="R54" s="79"/>
      <c r="S54" s="79"/>
      <c r="T54" s="79"/>
      <c r="U54" s="64"/>
      <c r="V54" s="131" t="str">
        <f t="shared" si="0"/>
        <v>Si</v>
      </c>
      <c r="W54" s="123" t="s">
        <v>476</v>
      </c>
    </row>
    <row r="55" spans="1:23" s="90" customFormat="1" ht="50.1" customHeight="1" x14ac:dyDescent="0.2">
      <c r="A55" s="168"/>
      <c r="B55" s="52" t="s">
        <v>438</v>
      </c>
      <c r="C55" s="52" t="s">
        <v>428</v>
      </c>
      <c r="D55" s="52" t="s">
        <v>429</v>
      </c>
      <c r="E55" s="52" t="s">
        <v>430</v>
      </c>
      <c r="F55" s="47" t="s">
        <v>6</v>
      </c>
      <c r="G55" s="70">
        <v>-1</v>
      </c>
      <c r="H55" s="48" t="s">
        <v>307</v>
      </c>
      <c r="I55" s="79">
        <v>0</v>
      </c>
      <c r="J55" s="79">
        <v>0</v>
      </c>
      <c r="K55" s="79">
        <v>1</v>
      </c>
      <c r="L55" s="79">
        <v>0</v>
      </c>
      <c r="M55" s="117"/>
      <c r="N55" s="117"/>
      <c r="O55" s="117"/>
      <c r="P55" s="79">
        <v>0</v>
      </c>
      <c r="Q55" s="79"/>
      <c r="R55" s="79"/>
      <c r="S55" s="79"/>
      <c r="T55" s="79"/>
      <c r="U55" s="64"/>
      <c r="V55" s="131" t="str">
        <f t="shared" si="0"/>
        <v>Si</v>
      </c>
      <c r="W55" s="123" t="s">
        <v>476</v>
      </c>
    </row>
    <row r="56" spans="1:23" s="90" customFormat="1" ht="50.1" customHeight="1" x14ac:dyDescent="0.2">
      <c r="A56" s="168"/>
      <c r="B56" s="52" t="s">
        <v>424</v>
      </c>
      <c r="C56" s="52" t="s">
        <v>428</v>
      </c>
      <c r="D56" s="52" t="s">
        <v>429</v>
      </c>
      <c r="E56" s="52" t="s">
        <v>430</v>
      </c>
      <c r="F56" s="47" t="s">
        <v>6</v>
      </c>
      <c r="G56" s="70">
        <v>0</v>
      </c>
      <c r="H56" s="48" t="s">
        <v>307</v>
      </c>
      <c r="I56" s="79">
        <v>0</v>
      </c>
      <c r="J56" s="79">
        <v>0</v>
      </c>
      <c r="K56" s="79">
        <v>1</v>
      </c>
      <c r="L56" s="79">
        <v>0</v>
      </c>
      <c r="M56" s="117"/>
      <c r="N56" s="117"/>
      <c r="O56" s="117"/>
      <c r="P56" s="79">
        <v>0</v>
      </c>
      <c r="Q56" s="79"/>
      <c r="R56" s="79"/>
      <c r="S56" s="79"/>
      <c r="T56" s="79"/>
      <c r="U56" s="64"/>
      <c r="V56" s="131" t="str">
        <f t="shared" si="0"/>
        <v>Si</v>
      </c>
      <c r="W56" s="123" t="s">
        <v>476</v>
      </c>
    </row>
    <row r="57" spans="1:23" s="89" customFormat="1" ht="50.1" customHeight="1" x14ac:dyDescent="0.2">
      <c r="A57" s="168"/>
      <c r="B57" s="46" t="s">
        <v>426</v>
      </c>
      <c r="C57" s="46" t="s">
        <v>428</v>
      </c>
      <c r="D57" s="46" t="s">
        <v>429</v>
      </c>
      <c r="E57" s="46" t="s">
        <v>430</v>
      </c>
      <c r="F57" s="47" t="s">
        <v>6</v>
      </c>
      <c r="G57" s="70">
        <v>0</v>
      </c>
      <c r="H57" s="48" t="s">
        <v>307</v>
      </c>
      <c r="I57" s="79">
        <v>0</v>
      </c>
      <c r="J57" s="79">
        <v>0</v>
      </c>
      <c r="K57" s="79">
        <v>1</v>
      </c>
      <c r="L57" s="79">
        <v>0</v>
      </c>
      <c r="M57" s="117"/>
      <c r="N57" s="117"/>
      <c r="O57" s="117"/>
      <c r="P57" s="79">
        <v>0</v>
      </c>
      <c r="Q57" s="79"/>
      <c r="R57" s="79"/>
      <c r="S57" s="79"/>
      <c r="T57" s="79"/>
      <c r="U57" s="96"/>
      <c r="V57" s="131" t="str">
        <f t="shared" si="0"/>
        <v>Si</v>
      </c>
      <c r="W57" s="123" t="s">
        <v>476</v>
      </c>
    </row>
    <row r="58" spans="1:23" s="88" customFormat="1" ht="30" customHeight="1" x14ac:dyDescent="0.2">
      <c r="A58" s="119" t="s">
        <v>86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31"/>
      <c r="W58" s="123"/>
    </row>
    <row r="59" spans="1:23" s="90" customFormat="1" ht="90" customHeight="1" x14ac:dyDescent="0.2">
      <c r="A59" s="178" t="s">
        <v>87</v>
      </c>
      <c r="B59" s="36" t="s">
        <v>329</v>
      </c>
      <c r="C59" s="36" t="s">
        <v>88</v>
      </c>
      <c r="D59" s="36" t="s">
        <v>89</v>
      </c>
      <c r="E59" s="36" t="s">
        <v>451</v>
      </c>
      <c r="F59" s="37" t="s">
        <v>6</v>
      </c>
      <c r="G59" s="48">
        <v>0.96499999999999997</v>
      </c>
      <c r="H59" s="38" t="s">
        <v>303</v>
      </c>
      <c r="I59" s="40">
        <v>1</v>
      </c>
      <c r="J59" s="40">
        <v>1</v>
      </c>
      <c r="K59" s="40">
        <v>1</v>
      </c>
      <c r="L59" s="40">
        <v>1</v>
      </c>
      <c r="M59" s="40">
        <v>0.25</v>
      </c>
      <c r="N59" s="40">
        <v>0.5</v>
      </c>
      <c r="O59" s="40">
        <v>0.75</v>
      </c>
      <c r="P59" s="40">
        <v>1</v>
      </c>
      <c r="Q59" s="40"/>
      <c r="R59" s="40"/>
      <c r="S59" s="40"/>
      <c r="T59" s="40"/>
      <c r="U59" s="105"/>
      <c r="V59" s="131" t="str">
        <f t="shared" si="0"/>
        <v>No</v>
      </c>
      <c r="W59" s="123" t="s">
        <v>468</v>
      </c>
    </row>
    <row r="60" spans="1:23" s="88" customFormat="1" ht="57" x14ac:dyDescent="0.2">
      <c r="A60" s="178"/>
      <c r="B60" s="8" t="s">
        <v>192</v>
      </c>
      <c r="C60" s="8" t="s">
        <v>193</v>
      </c>
      <c r="D60" s="8" t="s">
        <v>328</v>
      </c>
      <c r="E60" s="8" t="s">
        <v>497</v>
      </c>
      <c r="F60" s="82" t="s">
        <v>172</v>
      </c>
      <c r="G60" s="48">
        <v>0.2</v>
      </c>
      <c r="H60" s="6" t="s">
        <v>304</v>
      </c>
      <c r="I60" s="83" t="s">
        <v>189</v>
      </c>
      <c r="J60" s="83" t="s">
        <v>176</v>
      </c>
      <c r="K60" s="83" t="s">
        <v>178</v>
      </c>
      <c r="L60" s="7">
        <v>1</v>
      </c>
      <c r="M60" s="51">
        <v>0.4</v>
      </c>
      <c r="N60" s="51">
        <v>0.4</v>
      </c>
      <c r="O60" s="51">
        <v>0.5</v>
      </c>
      <c r="P60" s="51">
        <v>0.6</v>
      </c>
      <c r="Q60" s="16"/>
      <c r="R60" s="16"/>
      <c r="S60" s="16"/>
      <c r="T60" s="16"/>
      <c r="U60" s="95"/>
      <c r="V60" s="131" t="str">
        <f t="shared" si="0"/>
        <v>No</v>
      </c>
      <c r="W60" s="123" t="s">
        <v>469</v>
      </c>
    </row>
    <row r="61" spans="1:23" s="88" customFormat="1" ht="39.950000000000003" customHeight="1" x14ac:dyDescent="0.2">
      <c r="A61" s="178"/>
      <c r="B61" s="8" t="s">
        <v>330</v>
      </c>
      <c r="C61" s="8" t="s">
        <v>90</v>
      </c>
      <c r="D61" s="8" t="s">
        <v>447</v>
      </c>
      <c r="E61" s="8" t="s">
        <v>498</v>
      </c>
      <c r="F61" s="82" t="s">
        <v>172</v>
      </c>
      <c r="G61" s="48">
        <v>0.5</v>
      </c>
      <c r="H61" s="6" t="s">
        <v>305</v>
      </c>
      <c r="I61" s="83" t="s">
        <v>194</v>
      </c>
      <c r="J61" s="83" t="s">
        <v>195</v>
      </c>
      <c r="K61" s="83" t="s">
        <v>176</v>
      </c>
      <c r="L61" s="83" t="s">
        <v>196</v>
      </c>
      <c r="M61" s="117"/>
      <c r="N61" s="117"/>
      <c r="O61" s="117"/>
      <c r="P61" s="16">
        <v>0.55000000000000004</v>
      </c>
      <c r="Q61" s="16"/>
      <c r="R61" s="16"/>
      <c r="S61" s="16"/>
      <c r="T61" s="16"/>
      <c r="U61" s="95"/>
      <c r="V61" s="131" t="str">
        <f t="shared" si="0"/>
        <v>No</v>
      </c>
      <c r="W61" s="123" t="s">
        <v>470</v>
      </c>
    </row>
    <row r="62" spans="1:23" s="88" customFormat="1" ht="39.950000000000003" customHeight="1" x14ac:dyDescent="0.2">
      <c r="A62" s="178"/>
      <c r="B62" s="8" t="s">
        <v>91</v>
      </c>
      <c r="C62" s="8" t="s">
        <v>92</v>
      </c>
      <c r="D62" s="8" t="s">
        <v>93</v>
      </c>
      <c r="E62" s="8" t="s">
        <v>94</v>
      </c>
      <c r="F62" s="82" t="s">
        <v>6</v>
      </c>
      <c r="G62" s="48" t="s">
        <v>227</v>
      </c>
      <c r="H62" s="6" t="s">
        <v>303</v>
      </c>
      <c r="I62" s="83" t="s">
        <v>347</v>
      </c>
      <c r="J62" s="83" t="s">
        <v>347</v>
      </c>
      <c r="K62" s="83" t="s">
        <v>347</v>
      </c>
      <c r="L62" s="83" t="s">
        <v>347</v>
      </c>
      <c r="M62" s="118"/>
      <c r="N62" s="118"/>
      <c r="O62" s="118"/>
      <c r="P62" s="86" t="s">
        <v>347</v>
      </c>
      <c r="Q62" s="144"/>
      <c r="R62" s="144"/>
      <c r="S62" s="144"/>
      <c r="T62" s="144"/>
      <c r="U62" s="95"/>
      <c r="V62" s="131" t="str">
        <f t="shared" si="0"/>
        <v>No</v>
      </c>
      <c r="W62" s="123" t="s">
        <v>468</v>
      </c>
    </row>
    <row r="63" spans="1:23" s="88" customFormat="1" ht="39.950000000000003" customHeight="1" x14ac:dyDescent="0.2">
      <c r="A63" s="178"/>
      <c r="B63" s="8" t="s">
        <v>331</v>
      </c>
      <c r="C63" s="8" t="s">
        <v>95</v>
      </c>
      <c r="D63" s="8" t="s">
        <v>96</v>
      </c>
      <c r="E63" s="8" t="s">
        <v>197</v>
      </c>
      <c r="F63" s="82" t="s">
        <v>6</v>
      </c>
      <c r="G63" s="48" t="s">
        <v>7</v>
      </c>
      <c r="H63" s="6" t="s">
        <v>314</v>
      </c>
      <c r="I63" s="16">
        <v>1</v>
      </c>
      <c r="J63" s="16">
        <v>1</v>
      </c>
      <c r="K63" s="16">
        <v>1</v>
      </c>
      <c r="L63" s="16">
        <v>1</v>
      </c>
      <c r="M63" s="16">
        <v>1</v>
      </c>
      <c r="N63" s="16">
        <v>1</v>
      </c>
      <c r="O63" s="16">
        <v>1</v>
      </c>
      <c r="P63" s="16">
        <v>1</v>
      </c>
      <c r="Q63" s="142"/>
      <c r="R63" s="142"/>
      <c r="S63" s="142"/>
      <c r="T63" s="16"/>
      <c r="U63" s="8"/>
      <c r="V63" s="131" t="str">
        <f t="shared" si="0"/>
        <v>No</v>
      </c>
      <c r="W63" s="123" t="s">
        <v>471</v>
      </c>
    </row>
    <row r="64" spans="1:23" s="90" customFormat="1" ht="39.950000000000003" customHeight="1" x14ac:dyDescent="0.2">
      <c r="A64" s="178"/>
      <c r="B64" s="36" t="s">
        <v>400</v>
      </c>
      <c r="C64" s="36" t="s">
        <v>348</v>
      </c>
      <c r="D64" s="36" t="s">
        <v>401</v>
      </c>
      <c r="E64" s="36" t="s">
        <v>349</v>
      </c>
      <c r="F64" s="37" t="s">
        <v>6</v>
      </c>
      <c r="G64" s="48">
        <v>0.12</v>
      </c>
      <c r="H64" s="38" t="s">
        <v>314</v>
      </c>
      <c r="I64" s="39">
        <v>0.14000000000000001</v>
      </c>
      <c r="J64" s="39">
        <v>0.14000000000000001</v>
      </c>
      <c r="K64" s="39">
        <v>0.14000000000000001</v>
      </c>
      <c r="L64" s="39">
        <v>0.14000000000000001</v>
      </c>
      <c r="M64" s="118"/>
      <c r="N64" s="118"/>
      <c r="O64" s="118"/>
      <c r="P64" s="39">
        <v>0.14000000000000001</v>
      </c>
      <c r="Q64" s="39"/>
      <c r="R64" s="39"/>
      <c r="S64" s="39"/>
      <c r="T64" s="39"/>
      <c r="U64" s="39"/>
      <c r="V64" s="131" t="str">
        <f t="shared" si="0"/>
        <v>No</v>
      </c>
      <c r="W64" s="123" t="s">
        <v>471</v>
      </c>
    </row>
    <row r="65" spans="1:23" s="90" customFormat="1" ht="39.950000000000003" customHeight="1" x14ac:dyDescent="0.2">
      <c r="A65" s="178"/>
      <c r="B65" s="36" t="s">
        <v>332</v>
      </c>
      <c r="C65" s="36" t="s">
        <v>97</v>
      </c>
      <c r="D65" s="36" t="s">
        <v>98</v>
      </c>
      <c r="E65" s="36" t="s">
        <v>499</v>
      </c>
      <c r="F65" s="37" t="s">
        <v>6</v>
      </c>
      <c r="G65" s="48">
        <v>0.77</v>
      </c>
      <c r="H65" s="48" t="s">
        <v>314</v>
      </c>
      <c r="I65" s="40">
        <v>0.85</v>
      </c>
      <c r="J65" s="40">
        <v>0.85</v>
      </c>
      <c r="K65" s="40">
        <v>0.85</v>
      </c>
      <c r="L65" s="40">
        <v>0.85</v>
      </c>
      <c r="M65" s="40">
        <v>0.85</v>
      </c>
      <c r="N65" s="40">
        <v>0.85</v>
      </c>
      <c r="O65" s="40">
        <v>0.85</v>
      </c>
      <c r="P65" s="40">
        <v>0.85</v>
      </c>
      <c r="Q65" s="40"/>
      <c r="R65" s="40"/>
      <c r="S65" s="40"/>
      <c r="T65" s="40"/>
      <c r="U65" s="36"/>
      <c r="V65" s="131" t="str">
        <f t="shared" si="0"/>
        <v>No</v>
      </c>
      <c r="W65" s="123" t="s">
        <v>471</v>
      </c>
    </row>
    <row r="66" spans="1:23" s="88" customFormat="1" ht="42.75" x14ac:dyDescent="0.2">
      <c r="A66" s="178" t="s">
        <v>333</v>
      </c>
      <c r="B66" s="8" t="s">
        <v>315</v>
      </c>
      <c r="C66" s="8" t="s">
        <v>316</v>
      </c>
      <c r="D66" s="8" t="s">
        <v>317</v>
      </c>
      <c r="E66" s="8" t="s">
        <v>500</v>
      </c>
      <c r="F66" s="82" t="s">
        <v>172</v>
      </c>
      <c r="G66" s="48">
        <v>0.55000000000000004</v>
      </c>
      <c r="H66" s="6" t="s">
        <v>307</v>
      </c>
      <c r="I66" s="83" t="s">
        <v>176</v>
      </c>
      <c r="J66" s="83" t="s">
        <v>177</v>
      </c>
      <c r="K66" s="83" t="s">
        <v>178</v>
      </c>
      <c r="L66" s="7">
        <v>0.9</v>
      </c>
      <c r="M66" s="118"/>
      <c r="N66" s="118"/>
      <c r="O66" s="118"/>
      <c r="P66" s="7">
        <v>0.7</v>
      </c>
      <c r="Q66" s="144"/>
      <c r="R66" s="144"/>
      <c r="S66" s="144"/>
      <c r="T66" s="7"/>
      <c r="U66" s="95"/>
      <c r="V66" s="131" t="str">
        <f t="shared" si="0"/>
        <v>No</v>
      </c>
      <c r="W66" s="123" t="s">
        <v>476</v>
      </c>
    </row>
    <row r="67" spans="1:23" s="88" customFormat="1" ht="42.75" x14ac:dyDescent="0.2">
      <c r="A67" s="178"/>
      <c r="B67" s="8" t="s">
        <v>100</v>
      </c>
      <c r="C67" s="8" t="s">
        <v>101</v>
      </c>
      <c r="D67" s="8" t="s">
        <v>102</v>
      </c>
      <c r="E67" s="8" t="s">
        <v>198</v>
      </c>
      <c r="F67" s="82" t="s">
        <v>6</v>
      </c>
      <c r="G67" s="48">
        <v>0.9</v>
      </c>
      <c r="H67" s="6" t="s">
        <v>307</v>
      </c>
      <c r="I67" s="49">
        <v>0.9</v>
      </c>
      <c r="J67" s="49">
        <v>0.9</v>
      </c>
      <c r="K67" s="49">
        <v>0.9</v>
      </c>
      <c r="L67" s="49">
        <v>0.9</v>
      </c>
      <c r="M67" s="40">
        <v>0</v>
      </c>
      <c r="N67" s="40">
        <v>0.3</v>
      </c>
      <c r="O67" s="40">
        <v>0.6</v>
      </c>
      <c r="P67" s="49">
        <v>0.9</v>
      </c>
      <c r="Q67" s="49"/>
      <c r="R67" s="49"/>
      <c r="S67" s="49"/>
      <c r="T67" s="49"/>
      <c r="U67" s="8"/>
      <c r="V67" s="131" t="str">
        <f t="shared" si="0"/>
        <v>No</v>
      </c>
      <c r="W67" s="123" t="s">
        <v>476</v>
      </c>
    </row>
    <row r="68" spans="1:23" s="90" customFormat="1" ht="42.75" x14ac:dyDescent="0.2">
      <c r="A68" s="178"/>
      <c r="B68" s="36" t="s">
        <v>103</v>
      </c>
      <c r="C68" s="36" t="s">
        <v>104</v>
      </c>
      <c r="D68" s="36" t="s">
        <v>105</v>
      </c>
      <c r="E68" s="36" t="s">
        <v>342</v>
      </c>
      <c r="F68" s="37" t="s">
        <v>6</v>
      </c>
      <c r="G68" s="48" t="s">
        <v>7</v>
      </c>
      <c r="H68" s="40" t="s">
        <v>448</v>
      </c>
      <c r="I68" s="40">
        <v>1</v>
      </c>
      <c r="J68" s="40">
        <v>1</v>
      </c>
      <c r="K68" s="40">
        <v>1</v>
      </c>
      <c r="L68" s="40">
        <v>1</v>
      </c>
      <c r="M68" s="40">
        <v>1</v>
      </c>
      <c r="N68" s="40">
        <v>1</v>
      </c>
      <c r="O68" s="40">
        <v>1</v>
      </c>
      <c r="P68" s="40">
        <v>1</v>
      </c>
      <c r="Q68" s="40"/>
      <c r="R68" s="40"/>
      <c r="S68" s="40"/>
      <c r="T68" s="40"/>
      <c r="U68" s="104"/>
      <c r="V68" s="131" t="str">
        <f t="shared" si="0"/>
        <v>No</v>
      </c>
      <c r="W68" s="123" t="s">
        <v>472</v>
      </c>
    </row>
    <row r="69" spans="1:23" s="89" customFormat="1" ht="42.75" x14ac:dyDescent="0.2">
      <c r="A69" s="178"/>
      <c r="B69" s="52" t="s">
        <v>360</v>
      </c>
      <c r="C69" s="52" t="s">
        <v>106</v>
      </c>
      <c r="D69" s="52" t="s">
        <v>107</v>
      </c>
      <c r="E69" s="52" t="s">
        <v>501</v>
      </c>
      <c r="F69" s="47" t="s">
        <v>172</v>
      </c>
      <c r="G69" s="48">
        <v>0.7</v>
      </c>
      <c r="H69" s="48" t="s">
        <v>318</v>
      </c>
      <c r="I69" s="49">
        <v>0.8</v>
      </c>
      <c r="J69" s="49">
        <v>0.9</v>
      </c>
      <c r="K69" s="49">
        <v>1</v>
      </c>
      <c r="L69" s="49">
        <v>1</v>
      </c>
      <c r="M69" s="49">
        <v>0.8</v>
      </c>
      <c r="N69" s="49">
        <v>0.8</v>
      </c>
      <c r="O69" s="49">
        <v>0.9</v>
      </c>
      <c r="P69" s="49">
        <v>1</v>
      </c>
      <c r="Q69" s="49"/>
      <c r="R69" s="49"/>
      <c r="S69" s="49"/>
      <c r="T69" s="49"/>
      <c r="U69" s="139"/>
      <c r="V69" s="131" t="str">
        <f t="shared" si="0"/>
        <v>No</v>
      </c>
      <c r="W69" s="123" t="s">
        <v>473</v>
      </c>
    </row>
    <row r="70" spans="1:23" s="89" customFormat="1" ht="45" customHeight="1" x14ac:dyDescent="0.2">
      <c r="A70" s="178"/>
      <c r="B70" s="52" t="s">
        <v>435</v>
      </c>
      <c r="C70" s="52" t="s">
        <v>436</v>
      </c>
      <c r="D70" s="52" t="s">
        <v>437</v>
      </c>
      <c r="E70" s="52" t="s">
        <v>502</v>
      </c>
      <c r="F70" s="47" t="s">
        <v>6</v>
      </c>
      <c r="G70" s="48">
        <v>0</v>
      </c>
      <c r="H70" s="48" t="s">
        <v>370</v>
      </c>
      <c r="I70" s="49" t="s">
        <v>387</v>
      </c>
      <c r="J70" s="49" t="s">
        <v>387</v>
      </c>
      <c r="K70" s="49" t="s">
        <v>387</v>
      </c>
      <c r="L70" s="49" t="s">
        <v>387</v>
      </c>
      <c r="M70" s="49">
        <v>0.2</v>
      </c>
      <c r="N70" s="49">
        <v>0.4</v>
      </c>
      <c r="O70" s="49">
        <v>0.6</v>
      </c>
      <c r="P70" s="49">
        <v>0.8</v>
      </c>
      <c r="Q70" s="49"/>
      <c r="R70" s="49"/>
      <c r="S70" s="49"/>
      <c r="T70" s="49"/>
      <c r="U70" s="99"/>
      <c r="V70" s="131" t="str">
        <f t="shared" si="0"/>
        <v>No</v>
      </c>
      <c r="W70" s="123" t="s">
        <v>513</v>
      </c>
    </row>
    <row r="71" spans="1:23" s="89" customFormat="1" ht="45" customHeight="1" x14ac:dyDescent="0.2">
      <c r="A71" s="178"/>
      <c r="B71" s="52" t="s">
        <v>416</v>
      </c>
      <c r="C71" s="52" t="s">
        <v>415</v>
      </c>
      <c r="D71" s="52" t="s">
        <v>414</v>
      </c>
      <c r="E71" s="52" t="s">
        <v>503</v>
      </c>
      <c r="F71" s="47" t="s">
        <v>6</v>
      </c>
      <c r="G71" s="48">
        <v>0</v>
      </c>
      <c r="H71" s="48" t="s">
        <v>308</v>
      </c>
      <c r="I71" s="78">
        <v>2.5000000000000001E-2</v>
      </c>
      <c r="J71" s="78">
        <v>0.05</v>
      </c>
      <c r="K71" s="78">
        <v>7.4999999999999997E-2</v>
      </c>
      <c r="L71" s="78">
        <v>0.1</v>
      </c>
      <c r="M71" s="118"/>
      <c r="N71" s="117"/>
      <c r="O71" s="118"/>
      <c r="P71" s="78">
        <v>0.05</v>
      </c>
      <c r="Q71" s="78"/>
      <c r="R71" s="78"/>
      <c r="S71" s="78"/>
      <c r="T71" s="78"/>
      <c r="U71" s="140"/>
      <c r="V71" s="131" t="str">
        <f t="shared" si="0"/>
        <v>No</v>
      </c>
      <c r="W71" s="123" t="s">
        <v>465</v>
      </c>
    </row>
    <row r="72" spans="1:23" s="90" customFormat="1" ht="60" customHeight="1" x14ac:dyDescent="0.2">
      <c r="A72" s="179" t="s">
        <v>108</v>
      </c>
      <c r="B72" s="36" t="s">
        <v>109</v>
      </c>
      <c r="C72" s="36" t="s">
        <v>110</v>
      </c>
      <c r="D72" s="36" t="s">
        <v>111</v>
      </c>
      <c r="E72" s="36" t="s">
        <v>209</v>
      </c>
      <c r="F72" s="37" t="s">
        <v>6</v>
      </c>
      <c r="G72" s="48">
        <v>0.7</v>
      </c>
      <c r="H72" s="38" t="s">
        <v>307</v>
      </c>
      <c r="I72" s="39">
        <v>1</v>
      </c>
      <c r="J72" s="39">
        <v>1</v>
      </c>
      <c r="K72" s="39">
        <v>1</v>
      </c>
      <c r="L72" s="39">
        <v>1</v>
      </c>
      <c r="M72" s="39">
        <v>0</v>
      </c>
      <c r="N72" s="39">
        <v>0.5</v>
      </c>
      <c r="O72" s="39">
        <v>0.75</v>
      </c>
      <c r="P72" s="39">
        <v>1</v>
      </c>
      <c r="Q72" s="39"/>
      <c r="R72" s="39"/>
      <c r="S72" s="39"/>
      <c r="T72" s="39"/>
      <c r="U72" s="147"/>
      <c r="V72" s="131" t="str">
        <f t="shared" si="0"/>
        <v>No</v>
      </c>
      <c r="W72" s="123" t="s">
        <v>476</v>
      </c>
    </row>
    <row r="73" spans="1:23" s="90" customFormat="1" ht="45" customHeight="1" x14ac:dyDescent="0.2">
      <c r="A73" s="179"/>
      <c r="B73" s="36" t="s">
        <v>112</v>
      </c>
      <c r="C73" s="36" t="s">
        <v>113</v>
      </c>
      <c r="D73" s="36" t="s">
        <v>199</v>
      </c>
      <c r="E73" s="36" t="s">
        <v>200</v>
      </c>
      <c r="F73" s="37" t="s">
        <v>6</v>
      </c>
      <c r="G73" s="71">
        <v>4.08</v>
      </c>
      <c r="H73" s="38" t="s">
        <v>307</v>
      </c>
      <c r="I73" s="41" t="s">
        <v>201</v>
      </c>
      <c r="J73" s="41" t="s">
        <v>201</v>
      </c>
      <c r="K73" s="41" t="s">
        <v>201</v>
      </c>
      <c r="L73" s="41" t="s">
        <v>201</v>
      </c>
      <c r="M73" s="118"/>
      <c r="N73" s="118"/>
      <c r="O73" s="118"/>
      <c r="P73" s="113">
        <v>3.5000000000000003E-2</v>
      </c>
      <c r="Q73" s="106"/>
      <c r="R73" s="106"/>
      <c r="S73" s="106"/>
      <c r="T73" s="106"/>
      <c r="U73" s="64"/>
      <c r="V73" s="131" t="str">
        <f t="shared" si="0"/>
        <v>No</v>
      </c>
      <c r="W73" s="123" t="s">
        <v>476</v>
      </c>
    </row>
    <row r="74" spans="1:23" s="91" customFormat="1" ht="45" customHeight="1" x14ac:dyDescent="0.2">
      <c r="A74" s="179"/>
      <c r="B74" s="36" t="s">
        <v>114</v>
      </c>
      <c r="C74" s="36" t="s">
        <v>115</v>
      </c>
      <c r="D74" s="36" t="s">
        <v>116</v>
      </c>
      <c r="E74" s="36" t="s">
        <v>202</v>
      </c>
      <c r="F74" s="41" t="s">
        <v>6</v>
      </c>
      <c r="G74" s="49">
        <v>1</v>
      </c>
      <c r="H74" s="40" t="s">
        <v>307</v>
      </c>
      <c r="I74" s="39">
        <v>1</v>
      </c>
      <c r="J74" s="39">
        <v>1</v>
      </c>
      <c r="K74" s="39">
        <v>1</v>
      </c>
      <c r="L74" s="39">
        <v>1</v>
      </c>
      <c r="M74" s="118"/>
      <c r="N74" s="118"/>
      <c r="O74" s="118"/>
      <c r="P74" s="39">
        <v>1</v>
      </c>
      <c r="Q74" s="39"/>
      <c r="R74" s="39"/>
      <c r="S74" s="39"/>
      <c r="T74" s="39"/>
      <c r="U74" s="64"/>
      <c r="V74" s="131" t="str">
        <f t="shared" ref="V74:V99" si="1">IF(P74&lt;=T74,"Si","No")</f>
        <v>No</v>
      </c>
      <c r="W74" s="123" t="s">
        <v>476</v>
      </c>
    </row>
    <row r="75" spans="1:23" s="90" customFormat="1" ht="45" customHeight="1" x14ac:dyDescent="0.2">
      <c r="A75" s="179"/>
      <c r="B75" s="36" t="s">
        <v>117</v>
      </c>
      <c r="C75" s="36" t="s">
        <v>118</v>
      </c>
      <c r="D75" s="52" t="s">
        <v>119</v>
      </c>
      <c r="E75" s="36" t="s">
        <v>343</v>
      </c>
      <c r="F75" s="37" t="s">
        <v>6</v>
      </c>
      <c r="G75" s="48">
        <v>0.6</v>
      </c>
      <c r="H75" s="38" t="s">
        <v>307</v>
      </c>
      <c r="I75" s="40">
        <v>1</v>
      </c>
      <c r="J75" s="40">
        <v>1</v>
      </c>
      <c r="K75" s="40">
        <v>1</v>
      </c>
      <c r="L75" s="40">
        <v>1</v>
      </c>
      <c r="M75" s="49">
        <v>1</v>
      </c>
      <c r="N75" s="49">
        <v>1</v>
      </c>
      <c r="O75" s="49">
        <v>1</v>
      </c>
      <c r="P75" s="49">
        <v>1</v>
      </c>
      <c r="Q75" s="40"/>
      <c r="R75" s="40"/>
      <c r="S75" s="49"/>
      <c r="T75" s="40"/>
      <c r="U75" s="143"/>
      <c r="V75" s="131" t="str">
        <f t="shared" si="1"/>
        <v>No</v>
      </c>
      <c r="W75" s="123" t="s">
        <v>476</v>
      </c>
    </row>
    <row r="76" spans="1:23" s="90" customFormat="1" ht="39.75" customHeight="1" x14ac:dyDescent="0.2">
      <c r="A76" s="179"/>
      <c r="B76" s="36" t="s">
        <v>120</v>
      </c>
      <c r="C76" s="36" t="s">
        <v>121</v>
      </c>
      <c r="D76" s="36" t="s">
        <v>122</v>
      </c>
      <c r="E76" s="36" t="s">
        <v>504</v>
      </c>
      <c r="F76" s="37" t="s">
        <v>172</v>
      </c>
      <c r="G76" s="47">
        <v>58.5</v>
      </c>
      <c r="H76" s="38" t="s">
        <v>307</v>
      </c>
      <c r="I76" s="41" t="s">
        <v>203</v>
      </c>
      <c r="J76" s="41" t="s">
        <v>204</v>
      </c>
      <c r="K76" s="41" t="s">
        <v>205</v>
      </c>
      <c r="L76" s="41" t="s">
        <v>206</v>
      </c>
      <c r="M76" s="118"/>
      <c r="N76" s="118"/>
      <c r="O76" s="118"/>
      <c r="P76" s="39">
        <v>0.63</v>
      </c>
      <c r="Q76" s="146"/>
      <c r="R76" s="146"/>
      <c r="S76" s="146"/>
      <c r="T76" s="146"/>
      <c r="U76" s="107"/>
      <c r="V76" s="131" t="str">
        <f t="shared" si="1"/>
        <v>No</v>
      </c>
      <c r="W76" s="123" t="s">
        <v>476</v>
      </c>
    </row>
    <row r="77" spans="1:23" s="88" customFormat="1" ht="57" x14ac:dyDescent="0.2">
      <c r="A77" s="83" t="s">
        <v>123</v>
      </c>
      <c r="B77" s="8" t="s">
        <v>124</v>
      </c>
      <c r="C77" s="8" t="s">
        <v>125</v>
      </c>
      <c r="D77" s="8" t="s">
        <v>126</v>
      </c>
      <c r="E77" s="8" t="s">
        <v>505</v>
      </c>
      <c r="F77" s="82" t="s">
        <v>172</v>
      </c>
      <c r="G77" s="48">
        <v>0.5</v>
      </c>
      <c r="H77" s="6" t="s">
        <v>307</v>
      </c>
      <c r="I77" s="7">
        <v>0.6</v>
      </c>
      <c r="J77" s="7">
        <v>0.9</v>
      </c>
      <c r="K77" s="7">
        <v>1</v>
      </c>
      <c r="L77" s="7">
        <v>1</v>
      </c>
      <c r="M77" s="118"/>
      <c r="N77" s="118"/>
      <c r="O77" s="118"/>
      <c r="P77" s="7">
        <v>0.9</v>
      </c>
      <c r="Q77" s="7"/>
      <c r="R77" s="7"/>
      <c r="S77" s="7"/>
      <c r="T77" s="7"/>
      <c r="U77" s="98"/>
      <c r="V77" s="131" t="str">
        <f t="shared" si="1"/>
        <v>No</v>
      </c>
      <c r="W77" s="123" t="s">
        <v>476</v>
      </c>
    </row>
    <row r="78" spans="1:23" s="88" customFormat="1" ht="39.950000000000003" customHeight="1" x14ac:dyDescent="0.2">
      <c r="A78" s="178" t="s">
        <v>127</v>
      </c>
      <c r="B78" s="8" t="s">
        <v>128</v>
      </c>
      <c r="C78" s="8" t="s">
        <v>129</v>
      </c>
      <c r="D78" s="8" t="s">
        <v>130</v>
      </c>
      <c r="E78" s="8" t="s">
        <v>506</v>
      </c>
      <c r="F78" s="82" t="s">
        <v>6</v>
      </c>
      <c r="G78" s="48">
        <v>0.9</v>
      </c>
      <c r="H78" s="6" t="s">
        <v>307</v>
      </c>
      <c r="I78" s="7">
        <v>1</v>
      </c>
      <c r="J78" s="7">
        <v>1</v>
      </c>
      <c r="K78" s="7">
        <v>1</v>
      </c>
      <c r="L78" s="7">
        <v>1</v>
      </c>
      <c r="M78" s="118"/>
      <c r="N78" s="118"/>
      <c r="O78" s="118"/>
      <c r="P78" s="7">
        <v>1</v>
      </c>
      <c r="Q78" s="7"/>
      <c r="R78" s="7"/>
      <c r="S78" s="7"/>
      <c r="T78" s="7"/>
      <c r="U78" s="98"/>
      <c r="V78" s="131" t="str">
        <f t="shared" si="1"/>
        <v>No</v>
      </c>
      <c r="W78" s="123" t="s">
        <v>476</v>
      </c>
    </row>
    <row r="79" spans="1:23" s="88" customFormat="1" ht="45" customHeight="1" x14ac:dyDescent="0.2">
      <c r="A79" s="178"/>
      <c r="B79" s="8" t="s">
        <v>131</v>
      </c>
      <c r="C79" s="8" t="s">
        <v>132</v>
      </c>
      <c r="D79" s="52" t="s">
        <v>133</v>
      </c>
      <c r="E79" s="8" t="s">
        <v>207</v>
      </c>
      <c r="F79" s="82" t="s">
        <v>6</v>
      </c>
      <c r="G79" s="48">
        <v>1</v>
      </c>
      <c r="H79" s="6" t="s">
        <v>307</v>
      </c>
      <c r="I79" s="16">
        <v>1</v>
      </c>
      <c r="J79" s="16">
        <v>1</v>
      </c>
      <c r="K79" s="16">
        <v>1</v>
      </c>
      <c r="L79" s="16">
        <v>1</v>
      </c>
      <c r="M79" s="118"/>
      <c r="N79" s="118"/>
      <c r="O79" s="118"/>
      <c r="P79" s="16">
        <v>1</v>
      </c>
      <c r="Q79" s="16"/>
      <c r="R79" s="16"/>
      <c r="S79" s="16"/>
      <c r="T79" s="16"/>
      <c r="U79" s="98"/>
      <c r="V79" s="131" t="str">
        <f t="shared" si="1"/>
        <v>No</v>
      </c>
      <c r="W79" s="123" t="s">
        <v>476</v>
      </c>
    </row>
    <row r="80" spans="1:23" s="88" customFormat="1" ht="45" customHeight="1" x14ac:dyDescent="0.2">
      <c r="A80" s="178"/>
      <c r="B80" s="8" t="s">
        <v>134</v>
      </c>
      <c r="C80" s="8" t="s">
        <v>135</v>
      </c>
      <c r="D80" s="8" t="s">
        <v>136</v>
      </c>
      <c r="E80" s="8" t="s">
        <v>208</v>
      </c>
      <c r="F80" s="82" t="s">
        <v>6</v>
      </c>
      <c r="G80" s="48">
        <v>1</v>
      </c>
      <c r="H80" s="6" t="s">
        <v>307</v>
      </c>
      <c r="I80" s="16">
        <v>1</v>
      </c>
      <c r="J80" s="16">
        <v>1</v>
      </c>
      <c r="K80" s="16">
        <v>1</v>
      </c>
      <c r="L80" s="16">
        <v>1</v>
      </c>
      <c r="M80" s="118"/>
      <c r="N80" s="118"/>
      <c r="O80" s="118"/>
      <c r="P80" s="16">
        <v>1</v>
      </c>
      <c r="Q80" s="16"/>
      <c r="R80" s="16"/>
      <c r="S80" s="16"/>
      <c r="T80" s="16"/>
      <c r="U80" s="98"/>
      <c r="V80" s="131" t="str">
        <f t="shared" si="1"/>
        <v>No</v>
      </c>
      <c r="W80" s="123" t="s">
        <v>476</v>
      </c>
    </row>
    <row r="81" spans="1:23" s="88" customFormat="1" ht="45" customHeight="1" x14ac:dyDescent="0.2">
      <c r="A81" s="178"/>
      <c r="B81" s="8" t="s">
        <v>137</v>
      </c>
      <c r="C81" s="8" t="s">
        <v>138</v>
      </c>
      <c r="D81" s="8" t="s">
        <v>211</v>
      </c>
      <c r="E81" s="8" t="s">
        <v>361</v>
      </c>
      <c r="F81" s="82" t="s">
        <v>6</v>
      </c>
      <c r="G81" s="48">
        <v>0</v>
      </c>
      <c r="H81" s="6" t="s">
        <v>307</v>
      </c>
      <c r="I81" s="16">
        <v>1</v>
      </c>
      <c r="J81" s="16">
        <v>1</v>
      </c>
      <c r="K81" s="16">
        <v>1</v>
      </c>
      <c r="L81" s="16">
        <v>1</v>
      </c>
      <c r="M81" s="118"/>
      <c r="N81" s="118"/>
      <c r="O81" s="118"/>
      <c r="P81" s="16">
        <v>1</v>
      </c>
      <c r="Q81" s="16"/>
      <c r="R81" s="16"/>
      <c r="S81" s="16"/>
      <c r="T81" s="16"/>
      <c r="U81" s="98"/>
      <c r="V81" s="131" t="str">
        <f t="shared" si="1"/>
        <v>No</v>
      </c>
      <c r="W81" s="123" t="s">
        <v>476</v>
      </c>
    </row>
    <row r="82" spans="1:23" s="89" customFormat="1" ht="42.75" x14ac:dyDescent="0.2">
      <c r="A82" s="168" t="s">
        <v>139</v>
      </c>
      <c r="B82" s="52" t="s">
        <v>378</v>
      </c>
      <c r="C82" s="52" t="s">
        <v>379</v>
      </c>
      <c r="D82" s="52" t="s">
        <v>373</v>
      </c>
      <c r="E82" s="52" t="s">
        <v>380</v>
      </c>
      <c r="F82" s="47" t="s">
        <v>6</v>
      </c>
      <c r="G82" s="69">
        <v>0</v>
      </c>
      <c r="H82" s="48" t="s">
        <v>374</v>
      </c>
      <c r="I82" s="77">
        <v>0</v>
      </c>
      <c r="J82" s="77">
        <v>1</v>
      </c>
      <c r="K82" s="77">
        <v>1</v>
      </c>
      <c r="L82" s="77">
        <v>1</v>
      </c>
      <c r="M82" s="118"/>
      <c r="N82" s="118"/>
      <c r="O82" s="118"/>
      <c r="P82" s="77">
        <v>1</v>
      </c>
      <c r="Q82" s="77"/>
      <c r="R82" s="77"/>
      <c r="S82" s="77"/>
      <c r="T82" s="77"/>
      <c r="U82" s="99"/>
      <c r="V82" s="131" t="str">
        <f t="shared" si="1"/>
        <v>No</v>
      </c>
      <c r="W82" s="123" t="s">
        <v>514</v>
      </c>
    </row>
    <row r="83" spans="1:23" s="89" customFormat="1" ht="45" customHeight="1" x14ac:dyDescent="0.2">
      <c r="A83" s="168"/>
      <c r="B83" s="52" t="s">
        <v>375</v>
      </c>
      <c r="C83" s="52" t="s">
        <v>377</v>
      </c>
      <c r="D83" s="52" t="s">
        <v>376</v>
      </c>
      <c r="E83" s="52" t="s">
        <v>381</v>
      </c>
      <c r="F83" s="47" t="s">
        <v>6</v>
      </c>
      <c r="G83" s="69">
        <v>0</v>
      </c>
      <c r="H83" s="48" t="s">
        <v>374</v>
      </c>
      <c r="I83" s="50">
        <v>0</v>
      </c>
      <c r="J83" s="50">
        <v>3</v>
      </c>
      <c r="K83" s="50">
        <v>3</v>
      </c>
      <c r="L83" s="50">
        <v>3</v>
      </c>
      <c r="M83" s="118"/>
      <c r="N83" s="118"/>
      <c r="O83" s="118"/>
      <c r="P83" s="101">
        <v>3</v>
      </c>
      <c r="Q83" s="101"/>
      <c r="R83" s="101"/>
      <c r="S83" s="101"/>
      <c r="T83" s="101"/>
      <c r="U83" s="99"/>
      <c r="V83" s="131" t="str">
        <f t="shared" si="1"/>
        <v>No</v>
      </c>
      <c r="W83" s="123" t="s">
        <v>514</v>
      </c>
    </row>
    <row r="84" spans="1:23" s="90" customFormat="1" ht="57" x14ac:dyDescent="0.2">
      <c r="A84" s="97" t="s">
        <v>352</v>
      </c>
      <c r="B84" s="36" t="s">
        <v>482</v>
      </c>
      <c r="C84" s="65" t="s">
        <v>402</v>
      </c>
      <c r="D84" s="36" t="s">
        <v>403</v>
      </c>
      <c r="E84" s="36" t="s">
        <v>344</v>
      </c>
      <c r="F84" s="37" t="s">
        <v>6</v>
      </c>
      <c r="G84" s="48" t="s">
        <v>7</v>
      </c>
      <c r="H84" s="38" t="s">
        <v>306</v>
      </c>
      <c r="I84" s="39">
        <v>0.9</v>
      </c>
      <c r="J84" s="39">
        <v>0.9</v>
      </c>
      <c r="K84" s="39">
        <v>0.9</v>
      </c>
      <c r="L84" s="39">
        <v>0.9</v>
      </c>
      <c r="M84" s="39">
        <v>0.9</v>
      </c>
      <c r="N84" s="39">
        <v>0.9</v>
      </c>
      <c r="O84" s="39">
        <v>0.9</v>
      </c>
      <c r="P84" s="39">
        <v>0.9</v>
      </c>
      <c r="Q84" s="39"/>
      <c r="R84" s="39"/>
      <c r="S84" s="39"/>
      <c r="T84" s="39"/>
      <c r="U84" s="135"/>
      <c r="V84" s="131" t="str">
        <f t="shared" si="1"/>
        <v>No</v>
      </c>
      <c r="W84" s="123" t="s">
        <v>474</v>
      </c>
    </row>
    <row r="85" spans="1:23" s="88" customFormat="1" ht="30" customHeight="1" x14ac:dyDescent="0.2">
      <c r="A85" s="119" t="s">
        <v>141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31"/>
      <c r="W85" s="123"/>
    </row>
    <row r="86" spans="1:23" s="89" customFormat="1" ht="39.950000000000003" customHeight="1" x14ac:dyDescent="0.2">
      <c r="A86" s="50" t="s">
        <v>142</v>
      </c>
      <c r="B86" s="46" t="s">
        <v>404</v>
      </c>
      <c r="C86" s="46" t="s">
        <v>405</v>
      </c>
      <c r="D86" s="46" t="s">
        <v>406</v>
      </c>
      <c r="E86" s="46" t="s">
        <v>406</v>
      </c>
      <c r="F86" s="47" t="s">
        <v>172</v>
      </c>
      <c r="G86" s="48">
        <v>0.46700000000000003</v>
      </c>
      <c r="H86" s="48" t="s">
        <v>307</v>
      </c>
      <c r="I86" s="51">
        <v>0.47</v>
      </c>
      <c r="J86" s="51">
        <v>0.5</v>
      </c>
      <c r="K86" s="51">
        <v>0.53</v>
      </c>
      <c r="L86" s="51">
        <v>0.56000000000000005</v>
      </c>
      <c r="M86" s="118"/>
      <c r="N86" s="118"/>
      <c r="O86" s="118"/>
      <c r="P86" s="51">
        <v>0.5</v>
      </c>
      <c r="Q86" s="51"/>
      <c r="R86" s="51"/>
      <c r="S86" s="51"/>
      <c r="T86" s="51"/>
      <c r="U86" s="108"/>
      <c r="V86" s="131" t="str">
        <f t="shared" si="1"/>
        <v>No</v>
      </c>
      <c r="W86" s="123" t="s">
        <v>476</v>
      </c>
    </row>
    <row r="87" spans="1:23" s="89" customFormat="1" ht="42.75" x14ac:dyDescent="0.2">
      <c r="A87" s="168" t="s">
        <v>143</v>
      </c>
      <c r="B87" s="46" t="s">
        <v>407</v>
      </c>
      <c r="C87" s="52" t="s">
        <v>408</v>
      </c>
      <c r="D87" s="52" t="s">
        <v>353</v>
      </c>
      <c r="E87" s="52" t="s">
        <v>409</v>
      </c>
      <c r="F87" s="47" t="s">
        <v>6</v>
      </c>
      <c r="G87" s="48" t="s">
        <v>7</v>
      </c>
      <c r="H87" s="48" t="s">
        <v>308</v>
      </c>
      <c r="I87" s="53">
        <v>0</v>
      </c>
      <c r="J87" s="53">
        <v>1</v>
      </c>
      <c r="K87" s="53">
        <v>1</v>
      </c>
      <c r="L87" s="53">
        <v>1</v>
      </c>
      <c r="M87" s="118"/>
      <c r="N87" s="118"/>
      <c r="O87" s="118"/>
      <c r="P87" s="77">
        <v>1</v>
      </c>
      <c r="Q87" s="53"/>
      <c r="R87" s="53"/>
      <c r="S87" s="53"/>
      <c r="T87" s="53"/>
      <c r="U87" s="108"/>
      <c r="V87" s="131" t="str">
        <f t="shared" si="1"/>
        <v>No</v>
      </c>
      <c r="W87" s="123" t="s">
        <v>465</v>
      </c>
    </row>
    <row r="88" spans="1:23" s="89" customFormat="1" ht="57" x14ac:dyDescent="0.2">
      <c r="A88" s="168"/>
      <c r="B88" s="46" t="s">
        <v>212</v>
      </c>
      <c r="C88" s="52" t="s">
        <v>213</v>
      </c>
      <c r="D88" s="52" t="s">
        <v>214</v>
      </c>
      <c r="E88" s="52" t="s">
        <v>215</v>
      </c>
      <c r="F88" s="47" t="s">
        <v>172</v>
      </c>
      <c r="G88" s="48">
        <v>0</v>
      </c>
      <c r="H88" s="48" t="s">
        <v>308</v>
      </c>
      <c r="I88" s="50">
        <v>0</v>
      </c>
      <c r="J88" s="50">
        <v>2</v>
      </c>
      <c r="K88" s="50">
        <v>4</v>
      </c>
      <c r="L88" s="50">
        <v>5</v>
      </c>
      <c r="M88" s="101">
        <v>0</v>
      </c>
      <c r="N88" s="101">
        <v>0</v>
      </c>
      <c r="O88" s="101">
        <v>0</v>
      </c>
      <c r="P88" s="101">
        <v>2</v>
      </c>
      <c r="Q88" s="101"/>
      <c r="R88" s="101"/>
      <c r="S88" s="101"/>
      <c r="T88" s="101"/>
      <c r="U88" s="108"/>
      <c r="V88" s="131" t="str">
        <f t="shared" si="1"/>
        <v>No</v>
      </c>
      <c r="W88" s="123" t="s">
        <v>465</v>
      </c>
    </row>
    <row r="89" spans="1:23" s="88" customFormat="1" ht="30" customHeight="1" x14ac:dyDescent="0.2">
      <c r="A89" s="119" t="s">
        <v>155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31"/>
      <c r="W89" s="123"/>
    </row>
    <row r="90" spans="1:23" s="88" customFormat="1" ht="45" customHeight="1" x14ac:dyDescent="0.2">
      <c r="A90" s="83" t="s">
        <v>146</v>
      </c>
      <c r="B90" s="9" t="s">
        <v>410</v>
      </c>
      <c r="C90" s="8" t="s">
        <v>147</v>
      </c>
      <c r="D90" s="8" t="s">
        <v>355</v>
      </c>
      <c r="E90" s="8" t="s">
        <v>354</v>
      </c>
      <c r="F90" s="82" t="s">
        <v>6</v>
      </c>
      <c r="G90" s="48">
        <v>0</v>
      </c>
      <c r="H90" s="6" t="s">
        <v>308</v>
      </c>
      <c r="I90" s="83" t="s">
        <v>178</v>
      </c>
      <c r="J90" s="83" t="s">
        <v>178</v>
      </c>
      <c r="K90" s="83" t="s">
        <v>178</v>
      </c>
      <c r="L90" s="83" t="s">
        <v>178</v>
      </c>
      <c r="M90" s="118"/>
      <c r="N90" s="118"/>
      <c r="O90" s="118"/>
      <c r="P90" s="16">
        <v>0.8</v>
      </c>
      <c r="Q90" s="86"/>
      <c r="R90" s="86"/>
      <c r="S90" s="86"/>
      <c r="T90" s="86"/>
      <c r="U90" s="109"/>
      <c r="V90" s="131" t="str">
        <f t="shared" si="1"/>
        <v>No</v>
      </c>
      <c r="W90" s="123" t="s">
        <v>465</v>
      </c>
    </row>
    <row r="91" spans="1:23" s="88" customFormat="1" ht="39.950000000000003" customHeight="1" x14ac:dyDescent="0.2">
      <c r="A91" s="180" t="s">
        <v>148</v>
      </c>
      <c r="B91" s="9" t="s">
        <v>149</v>
      </c>
      <c r="C91" s="8" t="s">
        <v>150</v>
      </c>
      <c r="D91" s="8" t="s">
        <v>151</v>
      </c>
      <c r="E91" s="8" t="s">
        <v>507</v>
      </c>
      <c r="F91" s="82" t="s">
        <v>172</v>
      </c>
      <c r="G91" s="48" t="s">
        <v>7</v>
      </c>
      <c r="H91" s="6" t="s">
        <v>411</v>
      </c>
      <c r="I91" s="83" t="s">
        <v>189</v>
      </c>
      <c r="J91" s="7">
        <v>0.7</v>
      </c>
      <c r="K91" s="7">
        <v>1</v>
      </c>
      <c r="L91" s="7">
        <v>1</v>
      </c>
      <c r="M91" s="118"/>
      <c r="N91" s="118"/>
      <c r="O91" s="118"/>
      <c r="P91" s="7">
        <v>0.7</v>
      </c>
      <c r="Q91" s="86"/>
      <c r="R91" s="7"/>
      <c r="S91" s="7"/>
      <c r="T91" s="7"/>
      <c r="U91" s="98"/>
      <c r="V91" s="131" t="str">
        <f t="shared" si="1"/>
        <v>No</v>
      </c>
      <c r="W91" s="123" t="s">
        <v>475</v>
      </c>
    </row>
    <row r="92" spans="1:23" s="92" customFormat="1" ht="39.950000000000003" customHeight="1" x14ac:dyDescent="0.2">
      <c r="A92" s="180"/>
      <c r="B92" s="46" t="s">
        <v>216</v>
      </c>
      <c r="C92" s="52" t="s">
        <v>152</v>
      </c>
      <c r="D92" s="52" t="s">
        <v>153</v>
      </c>
      <c r="E92" s="46" t="s">
        <v>210</v>
      </c>
      <c r="F92" s="42" t="s">
        <v>172</v>
      </c>
      <c r="G92" s="48" t="s">
        <v>7</v>
      </c>
      <c r="H92" s="43" t="s">
        <v>308</v>
      </c>
      <c r="I92" s="44">
        <v>0</v>
      </c>
      <c r="J92" s="44">
        <v>1</v>
      </c>
      <c r="K92" s="44">
        <v>1</v>
      </c>
      <c r="L92" s="44">
        <v>1</v>
      </c>
      <c r="M92" s="118"/>
      <c r="N92" s="118"/>
      <c r="O92" s="118"/>
      <c r="P92" s="44">
        <v>1</v>
      </c>
      <c r="Q92" s="44"/>
      <c r="R92" s="44"/>
      <c r="S92" s="44"/>
      <c r="T92" s="45"/>
      <c r="U92" s="110"/>
      <c r="V92" s="131" t="str">
        <f t="shared" si="1"/>
        <v>No</v>
      </c>
      <c r="W92" s="123" t="s">
        <v>465</v>
      </c>
    </row>
    <row r="93" spans="1:23" s="88" customFormat="1" ht="30" customHeight="1" x14ac:dyDescent="0.2">
      <c r="A93" s="119" t="s">
        <v>156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31"/>
      <c r="W93" s="123"/>
    </row>
    <row r="94" spans="1:23" s="88" customFormat="1" ht="42.75" x14ac:dyDescent="0.2">
      <c r="A94" s="180" t="s">
        <v>157</v>
      </c>
      <c r="B94" s="9" t="s">
        <v>158</v>
      </c>
      <c r="C94" s="8" t="s">
        <v>159</v>
      </c>
      <c r="D94" s="8" t="s">
        <v>160</v>
      </c>
      <c r="E94" s="8" t="s">
        <v>345</v>
      </c>
      <c r="F94" s="82" t="s">
        <v>6</v>
      </c>
      <c r="G94" s="48">
        <v>0</v>
      </c>
      <c r="H94" s="6" t="s">
        <v>309</v>
      </c>
      <c r="I94" s="7">
        <v>1</v>
      </c>
      <c r="J94" s="7">
        <v>1</v>
      </c>
      <c r="K94" s="7">
        <v>1</v>
      </c>
      <c r="L94" s="7">
        <v>1</v>
      </c>
      <c r="M94" s="7">
        <v>0.25</v>
      </c>
      <c r="N94" s="7">
        <v>0.5</v>
      </c>
      <c r="O94" s="7">
        <v>0.75</v>
      </c>
      <c r="P94" s="7">
        <v>1</v>
      </c>
      <c r="Q94" s="7"/>
      <c r="R94" s="7"/>
      <c r="S94" s="7"/>
      <c r="T94" s="7"/>
      <c r="U94" s="141"/>
      <c r="V94" s="131" t="str">
        <f t="shared" si="1"/>
        <v>No</v>
      </c>
      <c r="W94" s="123" t="s">
        <v>461</v>
      </c>
    </row>
    <row r="95" spans="1:23" s="88" customFormat="1" ht="42.75" x14ac:dyDescent="0.2">
      <c r="A95" s="180"/>
      <c r="B95" s="9" t="s">
        <v>161</v>
      </c>
      <c r="C95" s="9" t="s">
        <v>162</v>
      </c>
      <c r="D95" s="9" t="s">
        <v>163</v>
      </c>
      <c r="E95" s="8" t="s">
        <v>449</v>
      </c>
      <c r="F95" s="82" t="s">
        <v>6</v>
      </c>
      <c r="G95" s="48">
        <v>0.9</v>
      </c>
      <c r="H95" s="6" t="s">
        <v>309</v>
      </c>
      <c r="I95" s="7">
        <v>1</v>
      </c>
      <c r="J95" s="7">
        <v>1</v>
      </c>
      <c r="K95" s="7">
        <v>1</v>
      </c>
      <c r="L95" s="7">
        <v>1</v>
      </c>
      <c r="M95" s="7">
        <v>0.25</v>
      </c>
      <c r="N95" s="7">
        <v>0.5</v>
      </c>
      <c r="O95" s="7">
        <v>0.75</v>
      </c>
      <c r="P95" s="7">
        <v>1</v>
      </c>
      <c r="Q95" s="7"/>
      <c r="R95" s="7"/>
      <c r="S95" s="7"/>
      <c r="T95" s="7"/>
      <c r="U95" s="111"/>
      <c r="V95" s="131" t="str">
        <f t="shared" si="1"/>
        <v>No</v>
      </c>
      <c r="W95" s="123" t="s">
        <v>461</v>
      </c>
    </row>
    <row r="96" spans="1:23" s="88" customFormat="1" ht="42.75" x14ac:dyDescent="0.2">
      <c r="A96" s="178" t="s">
        <v>164</v>
      </c>
      <c r="B96" s="9" t="s">
        <v>165</v>
      </c>
      <c r="C96" s="8" t="s">
        <v>166</v>
      </c>
      <c r="D96" s="8" t="s">
        <v>167</v>
      </c>
      <c r="E96" s="8" t="s">
        <v>508</v>
      </c>
      <c r="F96" s="82" t="s">
        <v>172</v>
      </c>
      <c r="G96" s="48" t="s">
        <v>7</v>
      </c>
      <c r="H96" s="6" t="s">
        <v>309</v>
      </c>
      <c r="I96" s="83" t="s">
        <v>188</v>
      </c>
      <c r="J96" s="83" t="s">
        <v>217</v>
      </c>
      <c r="K96" s="83" t="s">
        <v>189</v>
      </c>
      <c r="L96" s="83" t="s">
        <v>194</v>
      </c>
      <c r="M96" s="49">
        <v>0.2</v>
      </c>
      <c r="N96" s="49">
        <v>0.2</v>
      </c>
      <c r="O96" s="49">
        <v>0.25</v>
      </c>
      <c r="P96" s="49">
        <v>0.3</v>
      </c>
      <c r="Q96" s="7"/>
      <c r="R96" s="7"/>
      <c r="S96" s="144"/>
      <c r="T96" s="144"/>
      <c r="U96" s="111"/>
      <c r="V96" s="131" t="str">
        <f t="shared" si="1"/>
        <v>No</v>
      </c>
      <c r="W96" s="123" t="s">
        <v>461</v>
      </c>
    </row>
    <row r="97" spans="1:23" s="89" customFormat="1" ht="33" customHeight="1" x14ac:dyDescent="0.2">
      <c r="A97" s="178"/>
      <c r="B97" s="46" t="s">
        <v>383</v>
      </c>
      <c r="C97" s="52" t="s">
        <v>384</v>
      </c>
      <c r="D97" s="52" t="s">
        <v>385</v>
      </c>
      <c r="E97" s="52" t="s">
        <v>386</v>
      </c>
      <c r="F97" s="47" t="s">
        <v>6</v>
      </c>
      <c r="G97" s="48" t="s">
        <v>7</v>
      </c>
      <c r="H97" s="48" t="s">
        <v>309</v>
      </c>
      <c r="I97" s="50">
        <v>0</v>
      </c>
      <c r="J97" s="50">
        <v>0</v>
      </c>
      <c r="K97" s="50">
        <v>0</v>
      </c>
      <c r="L97" s="50">
        <v>1</v>
      </c>
      <c r="M97" s="118"/>
      <c r="N97" s="118"/>
      <c r="O97" s="118"/>
      <c r="P97" s="101">
        <v>0</v>
      </c>
      <c r="Q97" s="145"/>
      <c r="R97" s="145"/>
      <c r="S97" s="145"/>
      <c r="T97" s="145"/>
      <c r="U97" s="111"/>
      <c r="V97" s="131" t="str">
        <f t="shared" si="1"/>
        <v>Si</v>
      </c>
      <c r="W97" s="123" t="s">
        <v>461</v>
      </c>
    </row>
    <row r="98" spans="1:23" s="88" customFormat="1" ht="42.75" x14ac:dyDescent="0.2">
      <c r="A98" s="178"/>
      <c r="B98" s="52" t="s">
        <v>412</v>
      </c>
      <c r="C98" s="52" t="s">
        <v>413</v>
      </c>
      <c r="D98" s="52" t="s">
        <v>367</v>
      </c>
      <c r="E98" s="52" t="s">
        <v>456</v>
      </c>
      <c r="F98" s="47" t="s">
        <v>6</v>
      </c>
      <c r="G98" s="48" t="s">
        <v>7</v>
      </c>
      <c r="H98" s="48" t="s">
        <v>309</v>
      </c>
      <c r="I98" s="16">
        <v>1</v>
      </c>
      <c r="J98" s="16">
        <v>1</v>
      </c>
      <c r="K98" s="16">
        <v>1</v>
      </c>
      <c r="L98" s="16">
        <v>1</v>
      </c>
      <c r="M98" s="7">
        <v>0.25</v>
      </c>
      <c r="N98" s="7">
        <v>0.5</v>
      </c>
      <c r="O98" s="7">
        <v>0.75</v>
      </c>
      <c r="P98" s="7">
        <v>1</v>
      </c>
      <c r="Q98" s="7"/>
      <c r="R98" s="7"/>
      <c r="S98" s="144"/>
      <c r="T98" s="145"/>
      <c r="U98" s="111"/>
      <c r="V98" s="131" t="str">
        <f t="shared" si="1"/>
        <v>No</v>
      </c>
      <c r="W98" s="123" t="s">
        <v>461</v>
      </c>
    </row>
    <row r="99" spans="1:23" s="88" customFormat="1" ht="42.75" x14ac:dyDescent="0.2">
      <c r="A99" s="178"/>
      <c r="B99" s="46" t="s">
        <v>362</v>
      </c>
      <c r="C99" s="52" t="s">
        <v>363</v>
      </c>
      <c r="D99" s="8" t="s">
        <v>168</v>
      </c>
      <c r="E99" s="8" t="s">
        <v>219</v>
      </c>
      <c r="F99" s="82" t="s">
        <v>6</v>
      </c>
      <c r="G99" s="48">
        <v>0</v>
      </c>
      <c r="H99" s="6" t="s">
        <v>309</v>
      </c>
      <c r="I99" s="122">
        <v>2</v>
      </c>
      <c r="J99" s="122">
        <v>2</v>
      </c>
      <c r="K99" s="122">
        <v>2</v>
      </c>
      <c r="L99" s="122">
        <v>2</v>
      </c>
      <c r="M99" s="134">
        <v>0</v>
      </c>
      <c r="N99" s="134">
        <v>0</v>
      </c>
      <c r="O99" s="134">
        <v>0</v>
      </c>
      <c r="P99" s="134">
        <v>2</v>
      </c>
      <c r="Q99" s="134"/>
      <c r="R99" s="134"/>
      <c r="S99" s="134"/>
      <c r="T99" s="134"/>
      <c r="U99" s="111"/>
      <c r="V99" s="131" t="str">
        <f t="shared" si="1"/>
        <v>No</v>
      </c>
      <c r="W99" s="123" t="s">
        <v>461</v>
      </c>
    </row>
    <row r="100" spans="1:23" s="15" customFormat="1" x14ac:dyDescent="0.25">
      <c r="A100" s="10"/>
      <c r="B100" s="10"/>
      <c r="C100" s="11"/>
      <c r="D100" s="11"/>
      <c r="E100" s="11"/>
      <c r="F100" s="12"/>
      <c r="G100" s="67"/>
      <c r="H100" s="12"/>
      <c r="I100" s="12"/>
      <c r="J100" s="12"/>
      <c r="K100" s="12"/>
      <c r="L100" s="13"/>
      <c r="M100" s="12"/>
      <c r="N100" s="12"/>
      <c r="O100" s="12"/>
      <c r="P100" s="13"/>
      <c r="Q100" s="12"/>
      <c r="R100" s="12"/>
      <c r="S100" s="12"/>
      <c r="T100" s="13"/>
      <c r="U100" s="14"/>
      <c r="V100" s="132"/>
      <c r="W100" s="123"/>
    </row>
    <row r="101" spans="1:23" s="15" customFormat="1" x14ac:dyDescent="0.25">
      <c r="A101" s="10"/>
      <c r="B101" s="10"/>
      <c r="C101" s="11"/>
      <c r="D101" s="11"/>
      <c r="E101" s="11"/>
      <c r="F101" s="12"/>
      <c r="G101" s="67"/>
      <c r="H101" s="12"/>
      <c r="I101" s="12"/>
      <c r="J101" s="12"/>
      <c r="K101" s="12"/>
      <c r="L101" s="13"/>
      <c r="M101" s="12"/>
      <c r="N101" s="12"/>
      <c r="O101" s="12"/>
      <c r="P101" s="13"/>
      <c r="Q101" s="12"/>
      <c r="R101" s="12"/>
      <c r="S101" s="12"/>
      <c r="T101" s="13"/>
      <c r="U101" s="14"/>
      <c r="V101" s="132"/>
      <c r="W101" s="125"/>
    </row>
    <row r="102" spans="1:23" ht="27" customHeight="1" x14ac:dyDescent="0.25">
      <c r="A102" s="3"/>
      <c r="B102" s="194" t="s">
        <v>228</v>
      </c>
      <c r="C102" s="195"/>
      <c r="D102" s="196"/>
      <c r="E102" s="5"/>
      <c r="F102" s="4"/>
      <c r="G102" s="6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68"/>
    </row>
    <row r="103" spans="1:23" ht="39" customHeight="1" x14ac:dyDescent="0.25">
      <c r="A103" s="191" t="s">
        <v>229</v>
      </c>
      <c r="B103" s="192"/>
      <c r="C103" s="2" t="s">
        <v>230</v>
      </c>
      <c r="D103" s="2" t="s">
        <v>295</v>
      </c>
      <c r="E103" s="5"/>
      <c r="F103" s="183" t="s">
        <v>9</v>
      </c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5"/>
      <c r="V103" s="133"/>
    </row>
    <row r="104" spans="1:23" ht="28.5" customHeight="1" x14ac:dyDescent="0.25">
      <c r="A104" s="180" t="s">
        <v>239</v>
      </c>
      <c r="B104" s="180"/>
      <c r="C104" s="23">
        <v>3</v>
      </c>
      <c r="D104" s="25">
        <v>7</v>
      </c>
      <c r="E104" s="5"/>
      <c r="F104" s="186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87"/>
      <c r="V104" s="133"/>
    </row>
    <row r="105" spans="1:23" x14ac:dyDescent="0.25">
      <c r="A105" s="180" t="s">
        <v>241</v>
      </c>
      <c r="B105" s="180"/>
      <c r="C105" s="23">
        <v>7</v>
      </c>
      <c r="D105" s="25">
        <v>20</v>
      </c>
      <c r="E105" s="5"/>
      <c r="F105" s="186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87"/>
      <c r="V105" s="133"/>
    </row>
    <row r="106" spans="1:23" x14ac:dyDescent="0.25">
      <c r="A106" s="180" t="s">
        <v>243</v>
      </c>
      <c r="B106" s="180"/>
      <c r="C106" s="23">
        <v>5</v>
      </c>
      <c r="D106" s="25">
        <v>20</v>
      </c>
      <c r="E106" s="5"/>
      <c r="F106" s="186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87"/>
      <c r="V106" s="133"/>
    </row>
    <row r="107" spans="1:23" x14ac:dyDescent="0.25">
      <c r="A107" s="180" t="s">
        <v>245</v>
      </c>
      <c r="B107" s="180"/>
      <c r="C107" s="23">
        <v>7</v>
      </c>
      <c r="D107" s="25">
        <v>26</v>
      </c>
      <c r="E107" s="5"/>
      <c r="F107" s="186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87"/>
      <c r="V107" s="133"/>
    </row>
    <row r="108" spans="1:23" x14ac:dyDescent="0.25">
      <c r="A108" s="180" t="s">
        <v>247</v>
      </c>
      <c r="B108" s="180"/>
      <c r="C108" s="23">
        <v>2</v>
      </c>
      <c r="D108" s="25">
        <v>3</v>
      </c>
      <c r="E108" s="5"/>
      <c r="F108" s="186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87"/>
      <c r="V108" s="133"/>
    </row>
    <row r="109" spans="1:23" x14ac:dyDescent="0.25">
      <c r="A109" s="180" t="s">
        <v>249</v>
      </c>
      <c r="B109" s="180"/>
      <c r="C109" s="23">
        <v>2</v>
      </c>
      <c r="D109" s="25">
        <v>3</v>
      </c>
      <c r="E109" s="5"/>
      <c r="F109" s="186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87"/>
      <c r="V109" s="133"/>
    </row>
    <row r="110" spans="1:23" ht="24.75" customHeight="1" x14ac:dyDescent="0.25">
      <c r="A110" s="193" t="s">
        <v>251</v>
      </c>
      <c r="B110" s="193"/>
      <c r="C110" s="26">
        <v>2</v>
      </c>
      <c r="D110" s="27">
        <v>6</v>
      </c>
      <c r="E110" s="5"/>
      <c r="F110" s="188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90"/>
      <c r="V110" s="133"/>
    </row>
    <row r="111" spans="1:23" ht="19.5" customHeight="1" x14ac:dyDescent="0.25">
      <c r="A111" s="181" t="s">
        <v>296</v>
      </c>
      <c r="B111" s="182"/>
      <c r="C111" s="28">
        <f>SUM(C104:C110)</f>
        <v>28</v>
      </c>
      <c r="D111" s="28">
        <f>SUM(D104:D110)</f>
        <v>85</v>
      </c>
      <c r="E111" s="5"/>
      <c r="F111" s="1"/>
      <c r="G111" s="63"/>
      <c r="H111" s="1"/>
      <c r="I111" s="1"/>
      <c r="J111" s="1"/>
      <c r="K111" s="1"/>
      <c r="L111" s="1"/>
      <c r="M111" s="85"/>
      <c r="N111" s="85"/>
      <c r="O111" s="85"/>
      <c r="P111" s="85"/>
      <c r="Q111" s="85"/>
      <c r="R111" s="85"/>
      <c r="S111" s="85"/>
      <c r="T111" s="85"/>
      <c r="U111" s="1"/>
      <c r="V111" s="63"/>
    </row>
    <row r="112" spans="1:23" ht="13.5" customHeight="1" x14ac:dyDescent="0.25">
      <c r="A112" s="1"/>
      <c r="B112" s="1"/>
      <c r="C112" s="1"/>
      <c r="D112" s="1"/>
      <c r="E112" s="5"/>
      <c r="F112" s="1"/>
      <c r="G112" s="63"/>
      <c r="H112" s="1"/>
      <c r="I112" s="1"/>
      <c r="J112" s="1"/>
      <c r="K112" s="1"/>
      <c r="L112" s="1"/>
      <c r="M112" s="85"/>
      <c r="N112" s="85"/>
      <c r="O112" s="85"/>
      <c r="P112" s="85"/>
      <c r="Q112" s="85"/>
      <c r="R112" s="85"/>
      <c r="S112" s="85"/>
      <c r="T112" s="85"/>
      <c r="U112" s="1"/>
      <c r="V112" s="63"/>
    </row>
    <row r="113" spans="1:22" ht="13.5" customHeight="1" x14ac:dyDescent="0.25">
      <c r="A113" s="1"/>
      <c r="B113" s="1"/>
      <c r="C113" s="1"/>
      <c r="D113" s="1"/>
      <c r="E113" s="5"/>
      <c r="F113" s="1"/>
      <c r="G113" s="63"/>
      <c r="H113" s="1"/>
      <c r="I113" s="1"/>
      <c r="J113" s="1"/>
      <c r="K113" s="1"/>
      <c r="L113" s="1"/>
      <c r="M113" s="85"/>
      <c r="N113" s="85"/>
      <c r="O113" s="85"/>
      <c r="P113" s="85"/>
      <c r="Q113" s="85"/>
      <c r="R113" s="85"/>
      <c r="S113" s="85"/>
      <c r="T113" s="85"/>
      <c r="U113" s="1"/>
      <c r="V113" s="63"/>
    </row>
    <row r="114" spans="1:22" ht="15" customHeight="1" x14ac:dyDescent="0.25">
      <c r="D114" s="136"/>
      <c r="E114" s="137"/>
    </row>
    <row r="115" spans="1:22" ht="15" customHeight="1" x14ac:dyDescent="0.25">
      <c r="D115" s="136"/>
      <c r="E115" s="138"/>
    </row>
    <row r="116" spans="1:22" ht="15" customHeight="1" x14ac:dyDescent="0.25">
      <c r="D116" s="136"/>
      <c r="E116" s="138"/>
    </row>
    <row r="117" spans="1:22" ht="15" customHeight="1" x14ac:dyDescent="0.25">
      <c r="D117" s="136"/>
      <c r="E117" s="138"/>
    </row>
    <row r="118" spans="1:22" ht="15" customHeight="1" x14ac:dyDescent="0.25">
      <c r="D118" s="136"/>
      <c r="E118" s="138"/>
    </row>
    <row r="119" spans="1:22" ht="15" customHeight="1" x14ac:dyDescent="0.25">
      <c r="D119" s="136"/>
      <c r="E119" s="138"/>
    </row>
  </sheetData>
  <autoFilter ref="A7:W99" xr:uid="{00000000-0001-0000-0200-000000000000}"/>
  <mergeCells count="36">
    <mergeCell ref="A43:A57"/>
    <mergeCell ref="A35:A36"/>
    <mergeCell ref="A96:A99"/>
    <mergeCell ref="A111:B111"/>
    <mergeCell ref="F103:U110"/>
    <mergeCell ref="A103:B103"/>
    <mergeCell ref="A104:B104"/>
    <mergeCell ref="A94:A95"/>
    <mergeCell ref="A110:B110"/>
    <mergeCell ref="A105:B105"/>
    <mergeCell ref="A106:B106"/>
    <mergeCell ref="A109:B109"/>
    <mergeCell ref="A108:B108"/>
    <mergeCell ref="A107:B107"/>
    <mergeCell ref="B102:D102"/>
    <mergeCell ref="A78:A81"/>
    <mergeCell ref="A82:A83"/>
    <mergeCell ref="A72:A76"/>
    <mergeCell ref="A59:A65"/>
    <mergeCell ref="A87:A88"/>
    <mergeCell ref="A91:A92"/>
    <mergeCell ref="A66:A71"/>
    <mergeCell ref="C1:T3"/>
    <mergeCell ref="C4:T5"/>
    <mergeCell ref="A39:A40"/>
    <mergeCell ref="Q6:T6"/>
    <mergeCell ref="M6:P6"/>
    <mergeCell ref="A1:B5"/>
    <mergeCell ref="I6:L6"/>
    <mergeCell ref="A30:A33"/>
    <mergeCell ref="A17:A20"/>
    <mergeCell ref="A21:A25"/>
    <mergeCell ref="A26:A27"/>
    <mergeCell ref="A9:A12"/>
    <mergeCell ref="A28:A29"/>
    <mergeCell ref="A13:A14"/>
  </mergeCells>
  <pageMargins left="0.70866141732283472" right="0.70866141732283472" top="0.74803149606299213" bottom="0.74803149606299213" header="0" footer="0"/>
  <pageSetup paperSize="5" scale="30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EJES</vt:lpstr>
      <vt:lpstr>PRGMA</vt:lpstr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ESTANDAR</cp:lastModifiedBy>
  <cp:lastPrinted>2024-07-16T21:04:44Z</cp:lastPrinted>
  <dcterms:created xsi:type="dcterms:W3CDTF">2020-10-21T15:28:15Z</dcterms:created>
  <dcterms:modified xsi:type="dcterms:W3CDTF">2025-02-12T21:48:47Z</dcterms:modified>
</cp:coreProperties>
</file>