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AÑO 2025 PETI\WEB\PLANEACION TAMAYO\2025\"/>
    </mc:Choice>
  </mc:AlternateContent>
  <xr:revisionPtr revIDLastSave="0" documentId="13_ncr:1_{D3A66B39-CF7A-407F-8AA1-78720DC89F46}" xr6:coauthVersionLast="47" xr6:coauthVersionMax="47" xr10:uidLastSave="{00000000-0000-0000-0000-000000000000}"/>
  <bookViews>
    <workbookView xWindow="-120" yWindow="-120" windowWidth="29040" windowHeight="15720" tabRatio="728" activeTab="1" xr2:uid="{00000000-000D-0000-FFFF-FFFF00000000}"/>
  </bookViews>
  <sheets>
    <sheet name="PAAC 2024" sheetId="15" r:id="rId1"/>
    <sheet name="Gestión Riesgos de Corrupción" sheetId="1" r:id="rId2"/>
    <sheet name="Racionalización de Trámites" sheetId="2" r:id="rId3"/>
    <sheet name="Rendición de Cuentas" sheetId="3" r:id="rId4"/>
    <sheet name="Atención al Ciudadano" sheetId="4" r:id="rId5"/>
    <sheet name="Transparencia y Acceso a la inf" sheetId="5" r:id="rId6"/>
    <sheet name="RIESGOS CORRUPCION" sheetId="14" state="hidden" r:id="rId7"/>
  </sheets>
  <definedNames>
    <definedName name="_xlnm._FilterDatabase" localSheetId="4" hidden="1">'Atención al Ciudadano'!$A$7:$H$10</definedName>
    <definedName name="_xlnm._FilterDatabase" localSheetId="1" hidden="1">'Gestión Riesgos de Corrupción'!$A$7:$H$16</definedName>
    <definedName name="_xlnm._FilterDatabase" localSheetId="2" hidden="1">'Racionalización de Trámites'!$A$7:$H$7</definedName>
    <definedName name="_xlnm._FilterDatabase" localSheetId="3" hidden="1">'Rendición de Cuentas'!$A$7:$G$11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5" l="1"/>
  <c r="H18" i="1" l="1"/>
  <c r="H17" i="1"/>
  <c r="H10" i="5"/>
  <c r="H19" i="4"/>
  <c r="H20" i="4"/>
  <c r="H16" i="4"/>
  <c r="T13" i="15"/>
  <c r="N16" i="5" l="1"/>
  <c r="N12" i="5"/>
  <c r="N14" i="5"/>
  <c r="N8" i="5"/>
  <c r="N15" i="1"/>
  <c r="N12" i="1"/>
  <c r="N13" i="1"/>
  <c r="N9" i="1" l="1"/>
  <c r="L13" i="15" l="1"/>
  <c r="N9" i="5"/>
  <c r="N10" i="5"/>
  <c r="N11" i="5"/>
  <c r="N13" i="5"/>
  <c r="N15" i="5"/>
  <c r="N25" i="3"/>
  <c r="N24" i="3"/>
  <c r="N23" i="3"/>
  <c r="N22" i="3"/>
  <c r="N21" i="3"/>
  <c r="N20" i="3"/>
  <c r="N19" i="3"/>
  <c r="N18" i="3"/>
  <c r="N17" i="3"/>
  <c r="N20" i="4"/>
  <c r="N19" i="4"/>
  <c r="N18" i="4"/>
  <c r="N17" i="4"/>
  <c r="N16" i="4"/>
  <c r="N15" i="4"/>
  <c r="N14" i="4"/>
  <c r="N8" i="4"/>
  <c r="N13" i="4"/>
  <c r="N12" i="4"/>
  <c r="N11" i="4"/>
  <c r="N10" i="4"/>
  <c r="N9" i="4"/>
  <c r="N16" i="3"/>
  <c r="N15" i="3"/>
  <c r="N14" i="3"/>
  <c r="N13" i="3"/>
  <c r="N12" i="3"/>
  <c r="N11" i="3"/>
  <c r="N10" i="3"/>
  <c r="N9" i="3"/>
  <c r="N8" i="3"/>
  <c r="N13" i="2"/>
  <c r="N12" i="2"/>
  <c r="N11" i="2"/>
  <c r="N10" i="2"/>
  <c r="N9" i="2"/>
  <c r="N8" i="2"/>
  <c r="N18" i="1"/>
  <c r="N17" i="1"/>
  <c r="N16" i="1"/>
  <c r="N14" i="1"/>
  <c r="N11" i="1"/>
  <c r="N10" i="1"/>
  <c r="N8" i="1"/>
  <c r="P13" i="15"/>
  <c r="D13" i="15" l="1"/>
  <c r="H13" i="15"/>
  <c r="P49" i="14"/>
  <c r="I49" i="14"/>
  <c r="P48" i="14"/>
  <c r="I48" i="14"/>
  <c r="P42" i="14"/>
  <c r="I42" i="14"/>
  <c r="P36" i="14"/>
  <c r="I36" i="14"/>
  <c r="P31" i="14"/>
  <c r="P19" i="14"/>
  <c r="P1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ESTANDAR</author>
  </authors>
  <commentList>
    <comment ref="C11" authorId="0" shapeId="0" xr:uid="{53A4AC90-44F7-46ED-BAFD-3BA5684B2778}">
      <text>
        <r>
          <rPr>
            <b/>
            <sz val="15"/>
            <color indexed="81"/>
            <rFont val="Tahoma"/>
            <family val="2"/>
          </rPr>
          <t>Presentacion</t>
        </r>
      </text>
    </comment>
  </commentList>
</comments>
</file>

<file path=xl/sharedStrings.xml><?xml version="1.0" encoding="utf-8"?>
<sst xmlns="http://schemas.openxmlformats.org/spreadsheetml/2006/main" count="820" uniqueCount="498">
  <si>
    <t>Subcomponentes - Procesos</t>
  </si>
  <si>
    <t>Actividades</t>
  </si>
  <si>
    <t>Meta o Producto</t>
  </si>
  <si>
    <t>Responsable</t>
  </si>
  <si>
    <t>Fecha programada</t>
  </si>
  <si>
    <t>1.1</t>
  </si>
  <si>
    <t>N°</t>
  </si>
  <si>
    <t>Si</t>
  </si>
  <si>
    <t>No</t>
  </si>
  <si>
    <t>MENÚ</t>
  </si>
  <si>
    <t>IDENTIFICACION DEL RIESGO</t>
  </si>
  <si>
    <t>ANALISIS</t>
  </si>
  <si>
    <t>VALORACION</t>
  </si>
  <si>
    <t xml:space="preserve">POLITICA </t>
  </si>
  <si>
    <t>Nro</t>
  </si>
  <si>
    <t>RIESGO</t>
  </si>
  <si>
    <t>DESCRIPCION DEL RIESGO</t>
  </si>
  <si>
    <t>CAUSAS</t>
  </si>
  <si>
    <t>CONSECUENCIAS</t>
  </si>
  <si>
    <t>RIESGO SIN CONTROLES</t>
  </si>
  <si>
    <t>CONTROLES EXISTENTES</t>
  </si>
  <si>
    <t>analizar los controles</t>
  </si>
  <si>
    <t>RIESGO CON CONTROL</t>
  </si>
  <si>
    <t>ACCIONES</t>
  </si>
  <si>
    <t>RESPONSABLE</t>
  </si>
  <si>
    <t xml:space="preserve">PROCESO </t>
  </si>
  <si>
    <t>Probabilidad</t>
  </si>
  <si>
    <t>Impacto</t>
  </si>
  <si>
    <t>Resultado</t>
  </si>
  <si>
    <t>Son Efectivos para minimizar el riesgo?</t>
  </si>
  <si>
    <t>Estan Documentados?</t>
  </si>
  <si>
    <t>Se están aplicando?</t>
  </si>
  <si>
    <t>Incumplimiento en la presentacion de informes a los entes de control</t>
  </si>
  <si>
    <t xml:space="preserve">Que no se presente los informes en el tiempo estipulado por los entes de control </t>
  </si>
  <si>
    <t>Desconocimiento de las normas y cronogramas</t>
  </si>
  <si>
    <t xml:space="preserve">Sanciones por parte de los entes de control </t>
  </si>
  <si>
    <t xml:space="preserve">Cronogramas para presentacion de informes </t>
  </si>
  <si>
    <t>si</t>
  </si>
  <si>
    <t xml:space="preserve">Implementar cronograma presentacion de informes,realizar segimiento y generar alertas </t>
  </si>
  <si>
    <t>Tecnico Adinistrativo ( RR HH )                            Control Interno</t>
  </si>
  <si>
    <t xml:space="preserve">Cambio de personal administrativo encargado de la presentacion de informes </t>
  </si>
  <si>
    <t>Multas y procesos disciplinarios por parte de los entes de control</t>
  </si>
  <si>
    <t xml:space="preserve">Capacitacion del personal encargado de los informes </t>
  </si>
  <si>
    <t xml:space="preserve">Capacitar permanente al personal encargado de presentar informes </t>
  </si>
  <si>
    <t>Gerencia y Entes de Control</t>
  </si>
  <si>
    <t>Inoportunidad en los pagos</t>
  </si>
  <si>
    <t>No se cuenta con el dinero necesario para cubrir las obligaciones contraidas por la Empresa</t>
  </si>
  <si>
    <t>Inadecuada planeación financiera.</t>
  </si>
  <si>
    <t>* Aplazamiento de proyectos
* Modificaciones de PAC, Plan de Compras y Presupuestales
* Reprocesos y desgastes en la planeación que impiden cumplir con las otras obligaciones</t>
  </si>
  <si>
    <t>Procedimientos de Egresos</t>
  </si>
  <si>
    <t>Realizar una planeacion financiera conforme al presupuesto asignado</t>
  </si>
  <si>
    <t>Gerencia y Contabilidad</t>
  </si>
  <si>
    <t xml:space="preserve">Incumplimiento en el pago por parte de los usuarios y en la transferencias de recaudo del alumbrado publico </t>
  </si>
  <si>
    <t>* Iliquidez
* Perdida de Imagen y credibilidad Institucional ante los proveedores, acreedores y contratistas
* Generación de intereses por mora o sanciones</t>
  </si>
  <si>
    <t>Contratos</t>
  </si>
  <si>
    <t xml:space="preserve">Realizar control y seguimiento al cumplimiento en la ejecucion de la planeacion financiera </t>
  </si>
  <si>
    <t xml:space="preserve">Gerencia y Control Interno </t>
  </si>
  <si>
    <t>Desconocimiento del proceso por parte de los funcionarios o no es idoneo para tramitar las cuentas</t>
  </si>
  <si>
    <t>Perdida de Imagen y credibilidad Institucional ante los proveedores, acreedores y contratistas</t>
  </si>
  <si>
    <t>SINAP</t>
  </si>
  <si>
    <t xml:space="preserve">Realizar Control y seguimiento a los ingresos de la Empresa e implementar planes de accion que permitan aumentarlos, en caso de requerirse </t>
  </si>
  <si>
    <t xml:space="preserve">Gerencia, Tesoreria y Control Interno </t>
  </si>
  <si>
    <t>Demora para asumir el compormiso adquirido con el contratista</t>
  </si>
  <si>
    <t>Falta de gestión administrativa para obtener recursos</t>
  </si>
  <si>
    <t>* Iliquidez
* Incumplimiento de metas prespuestales
* Deficit Fiscal</t>
  </si>
  <si>
    <t xml:space="preserve">Cobro oportuno y Manual  de Cartera </t>
  </si>
  <si>
    <t xml:space="preserve">Modificar lso instrumentos de planificación de la Empresa de acuerdo al presupuesto disponible </t>
  </si>
  <si>
    <t xml:space="preserve">Gerencia y Tecnico Administrativo </t>
  </si>
  <si>
    <t xml:space="preserve">Perdida de claves y custodia de chequeras </t>
  </si>
  <si>
    <t xml:space="preserve">Perdida de las claves o descubrimiento de las mismas ( Caja fuerte y sucursales virtuales) Perdida de los cheques </t>
  </si>
  <si>
    <t xml:space="preserve">Descuido con el manejo de las claves de acceso a programas virtuales de cuentas en bancos </t>
  </si>
  <si>
    <t xml:space="preserve">Perdida total de los recursos existentes en los bancos y caja fuerte </t>
  </si>
  <si>
    <t xml:space="preserve">Auditorias de control sobre la permanencia de la chequera en la caja fuerte </t>
  </si>
  <si>
    <t xml:space="preserve">No </t>
  </si>
  <si>
    <t xml:space="preserve">Supervisar al personal que maneja las claves para que realicen cambios  periodicos de estas </t>
  </si>
  <si>
    <t>Control Interno</t>
  </si>
  <si>
    <t xml:space="preserve">Descuido Clave de la Caja Fuerte </t>
  </si>
  <si>
    <t xml:space="preserve">Fraude, sanciones y multas </t>
  </si>
  <si>
    <t xml:space="preserve">Cambio frecuente de las claves y custodia de token </t>
  </si>
  <si>
    <t xml:space="preserve">Si </t>
  </si>
  <si>
    <t xml:space="preserve">Establecer politicas de control y auditorias sobre custodia de cheques y manejo de claves </t>
  </si>
  <si>
    <t>Gerencia y Control Interno</t>
  </si>
  <si>
    <t>Vulnerabilidad en los recaudos</t>
  </si>
  <si>
    <t>Extracción por medios violentos de dineros de propiedad de la Empresa</t>
  </si>
  <si>
    <t xml:space="preserve">Personal de vigilancia inexistente  en la tesoreria de la Empresa </t>
  </si>
  <si>
    <t xml:space="preserve">Perdida de Imagen 
</t>
  </si>
  <si>
    <t>Custodia de dinero en caja fuerte</t>
  </si>
  <si>
    <t xml:space="preserve">Realizar consignaciones diarias del recaudo </t>
  </si>
  <si>
    <t xml:space="preserve">Tesoreria </t>
  </si>
  <si>
    <t xml:space="preserve">Infraestructura física Inadecuada </t>
  </si>
  <si>
    <t>Hurto</t>
  </si>
  <si>
    <t>Seguridad en las oficinas</t>
  </si>
  <si>
    <t xml:space="preserve">Solicitar acompañamiento a la Policia Nacional para el traslado del dinero a la entidad bancaria </t>
  </si>
  <si>
    <t xml:space="preserve">Gerencia y Tesoreria </t>
  </si>
  <si>
    <t>Inadecuadas medidas de seguridad para realizar las consignaciones de efectivo directamente en el banco</t>
  </si>
  <si>
    <t>Muerte o Accidentes de trabajo por causa de hurto</t>
  </si>
  <si>
    <t>Servicio de acompañamiento por parte de personal de seguridad</t>
  </si>
  <si>
    <t xml:space="preserve">Adquisicion de Poliza de Pyme y Manejo Global </t>
  </si>
  <si>
    <t xml:space="preserve">Gerencia </t>
  </si>
  <si>
    <t>Inadecuados mecanismos de control</t>
  </si>
  <si>
    <t xml:space="preserve">Guardar el dinero efectivo de manera segura y confiable en la oficina de Tesoreria </t>
  </si>
  <si>
    <t xml:space="preserve">Vulnerabilidad en los  sistemas de informacion finaciera </t>
  </si>
  <si>
    <t xml:space="preserve">Uso indebido  de los sistemas de informacion financiera ( contabilidad - presupuesto - tesoreria ) </t>
  </si>
  <si>
    <t xml:space="preserve">Descuido en la tenecia de las claves de acceso al sistema finaciero </t>
  </si>
  <si>
    <t>Incumplimiento en la entrega de informes financieros</t>
  </si>
  <si>
    <t>Procedimientos Documentados</t>
  </si>
  <si>
    <t xml:space="preserve">Capacitación a los usuarios de los sistemas de informacion sobre el uso adecuado de estos </t>
  </si>
  <si>
    <t xml:space="preserve">Gerencia y Tecnico Administrativo (RR HH) </t>
  </si>
  <si>
    <t xml:space="preserve">Falta de mantenimientos preventivos a los sistemas de informacion finaiera </t>
  </si>
  <si>
    <t>* Falta de Confibilidad en la Información financiera
* Fraude Financiero</t>
  </si>
  <si>
    <t xml:space="preserve">Claves personalizadas </t>
  </si>
  <si>
    <t>no</t>
  </si>
  <si>
    <t xml:space="preserve">Falta de contraseñas seguras en los equipos de computo </t>
  </si>
  <si>
    <t xml:space="preserve">Perdida total de los sistemas y de la informacion existente </t>
  </si>
  <si>
    <t>Contratos de Mantenimiento</t>
  </si>
  <si>
    <t>Realizar mantenimientos preventivos a los equipos de computo de la Empresa</t>
  </si>
  <si>
    <t>Gerencia</t>
  </si>
  <si>
    <t>Falta de documentación y aplicación de unas políticas claras en el uso adecuado de los sistemas de información</t>
  </si>
  <si>
    <t>Investigaciones disciplinarias y fiscales.</t>
  </si>
  <si>
    <t>Sistemas de Información Especializados</t>
  </si>
  <si>
    <t xml:space="preserve">Vincular a la Empresa personal con conocimiento en Sistemas </t>
  </si>
  <si>
    <t xml:space="preserve">Implementar cronograma presentacion de informes,realizar segimiento y  generar alertas </t>
  </si>
  <si>
    <t>Gerente</t>
  </si>
  <si>
    <t>Falta de informacion oportuna y cambio de programas financieros</t>
  </si>
  <si>
    <t xml:space="preserve">Mala imagen y destitucion de cargos </t>
  </si>
  <si>
    <t xml:space="preserve">Sistema de informacion adecuado </t>
  </si>
  <si>
    <t xml:space="preserve">Adquirir los software necesario para la presentacion oportuna de informes </t>
  </si>
  <si>
    <t xml:space="preserve">Deficiencias en los recaudos </t>
  </si>
  <si>
    <t>Deficiencias y bajo recaudo de alquiler de los locales de la plaza de mercado</t>
  </si>
  <si>
    <t xml:space="preserve">Bajos ingresos </t>
  </si>
  <si>
    <t>Crear mecanismos para garantizar tanto el alquiler como el cobro mensual de estos.</t>
  </si>
  <si>
    <t>Realizar seguimiento mensual a la cantidad de arrendamientos y pagos realizados por los arrendatarios</t>
  </si>
  <si>
    <t xml:space="preserve">GESTIÓN DE DIRECCIONAMIENTO ESTRATÉGICO </t>
  </si>
  <si>
    <t>Incumplimiento de los compromisos de mejoramiento por parte de las áreas evaluadas.</t>
  </si>
  <si>
    <t>Que las acciones de mejoramiento acordadas producto de los hallazgos de las Auditorias no sean implementadas por los sujetos de auditoria.</t>
  </si>
  <si>
    <t>La no implementación de las acciones por parte de los auditados.</t>
  </si>
  <si>
    <t xml:space="preserve">No acatamiento de las acciones a mejorar por los auditados. Incumplimiento del procedimiento de auditoria interna. </t>
  </si>
  <si>
    <t>El procedimiento Auditorias Internas  establece la respondabilidad del seguimiento por parte del jefe de control interno y el envió de informe de seguimiento con copia al responsable del cumplimiento y al Gerente</t>
  </si>
  <si>
    <t xml:space="preserve">Realizar seguimiento y control de cumplimiento a las auditorias realizadas </t>
  </si>
  <si>
    <t>control interno</t>
  </si>
  <si>
    <t xml:space="preserve">Realizar Planes de Mejoramiento conforme a los hallazgos reportados en las auditorias realizadas </t>
  </si>
  <si>
    <t>Todas las dependencias</t>
  </si>
  <si>
    <t xml:space="preserve">Incumplimiento de las metas </t>
  </si>
  <si>
    <t>Que las actividades programadas en los proyectos de inversion no se realicen y/o contraten</t>
  </si>
  <si>
    <t xml:space="preserve">Proyectos no priorizados </t>
  </si>
  <si>
    <t>No satisfaccion de las necesidades de la población</t>
  </si>
  <si>
    <t xml:space="preserve">Elaboración POAI, planes de accion, proyectos de inversión, reuniones permanentes. </t>
  </si>
  <si>
    <t>Revisión y seguimiento continuo de las metas establecidas en el Plan de Desarrollo del Municipio.</t>
  </si>
  <si>
    <t>Recortes presupuestales</t>
  </si>
  <si>
    <t xml:space="preserve">Caida de indicadores </t>
  </si>
  <si>
    <t xml:space="preserve">Metas sobredimencionadas </t>
  </si>
  <si>
    <t>Insuficiencia de recursos</t>
  </si>
  <si>
    <t>GESTIÓN DE TALENTO HUMANO</t>
  </si>
  <si>
    <t>Inadecuada Selección de Contratistas</t>
  </si>
  <si>
    <t>Contratar personal No idoneo para prestar el servicio y suministros de bienes de mala calidad para la empresa</t>
  </si>
  <si>
    <t>Pliego de condiciones incompleto.</t>
  </si>
  <si>
    <t>Investigaciones disciplinarias y penales por contratación indevida por parte de los entes de contro l</t>
  </si>
  <si>
    <t xml:space="preserve">Manual de Contratación </t>
  </si>
  <si>
    <t xml:space="preserve">Actualizar el  Manual de Contratación de acuerdo a la normativiada vigente </t>
  </si>
  <si>
    <t>Asesora Jurídica</t>
  </si>
  <si>
    <t xml:space="preserve">Falta de experiencia y conocimientos exigidos a los contratistas </t>
  </si>
  <si>
    <t>Detrimento patrimonial.</t>
  </si>
  <si>
    <t>Comité de Contratación</t>
  </si>
  <si>
    <t xml:space="preserve">Realizar un Manual de Supervisoria e Interventoria </t>
  </si>
  <si>
    <t>Gerencia  y oficina Asesora Jurídica</t>
  </si>
  <si>
    <t>Falta de planeación en la contratación.</t>
  </si>
  <si>
    <t>Atrazo en los planes, proyectos y programas que se esten ejecutando</t>
  </si>
  <si>
    <t xml:space="preserve">Verificacion por los supervisores de contratos </t>
  </si>
  <si>
    <t>Capacitar a los supervisores encargados de la contratacion de la empresa</t>
  </si>
  <si>
    <t>Asesora Juridica</t>
  </si>
  <si>
    <t>Inadecuada escogencia de la Modalidad de selección.</t>
  </si>
  <si>
    <t xml:space="preserve">Demora en la prestación de servicios o suministro de bienes </t>
  </si>
  <si>
    <t xml:space="preserve">Comité evaluador </t>
  </si>
  <si>
    <t xml:space="preserve">Socializar los manuales de contratacion e interventoria a los empleados de la Empresa </t>
  </si>
  <si>
    <t>Gerencia y Oficina Asesora Jurídica</t>
  </si>
  <si>
    <t>Estudios y documentos previos incompletos o errados.</t>
  </si>
  <si>
    <t>Poca cobertura en la prestación de servicios.</t>
  </si>
  <si>
    <t>Acompañamiento Juridico</t>
  </si>
  <si>
    <t>Control y seguimeinto desde la planeacion hasta la liquidacion a los procesos de contratacion de la Empresa</t>
  </si>
  <si>
    <t>Incumplimiento al Plan de Desarrollo.</t>
  </si>
  <si>
    <t xml:space="preserve">Capacitar al personal de apoyo del area de contratacion sobre la normas y requerimientos vigentes </t>
  </si>
  <si>
    <t xml:space="preserve">Gerencia y Entes de Control </t>
  </si>
  <si>
    <t xml:space="preserve">GESTIÓN DE COMPRAS E INVENTARIOS </t>
  </si>
  <si>
    <t xml:space="preserve">Perdia de bienes adquiridos </t>
  </si>
  <si>
    <t xml:space="preserve">Desaparición física de los bienes adquiridos </t>
  </si>
  <si>
    <t xml:space="preserve">Hurto o robo </t>
  </si>
  <si>
    <t xml:space="preserve">Sanciones por parte de los entes de control - Daño patrimonial </t>
  </si>
  <si>
    <t xml:space="preserve">Inventarios actualizados </t>
  </si>
  <si>
    <t>Inventario anual de inventarios de bienes devolutivos en uso</t>
  </si>
  <si>
    <t>Todas las dependencias y control interno</t>
  </si>
  <si>
    <t>Detrimento patrimonial</t>
  </si>
  <si>
    <t>Daño patrimonial al Estado. Para efectos de esta ley se entiende por daño patrimonial al Estado la lesión del patrimonio público, representada en el menoscabo, disminución, perjuicio,  detrimento, pérdida, uso indebido o deterioro de los bienes o recursos públicos,</t>
  </si>
  <si>
    <t>Uso Inadecuado de Bienes</t>
  </si>
  <si>
    <t>Responsabilidad fiscal, inhabilidad para ejercer cargos pùblicos y responsabilidad penal y disciplinarios</t>
  </si>
  <si>
    <t>Sistema de Recursos Físicos</t>
  </si>
  <si>
    <t xml:space="preserve">Ejercer control sobre los bienes e inventarios de la Empresa y realizar actualizaciones periodicas a los inventarios </t>
  </si>
  <si>
    <t>Sobrecostos en la contratación</t>
  </si>
  <si>
    <t>Planes de Mantenimiento</t>
  </si>
  <si>
    <t xml:space="preserve">Realizar Mantenimiento a los bienes de la Empresa   Asegurar los bienes inmuebles de la Empresas </t>
  </si>
  <si>
    <t>Revisores de Cuentas</t>
  </si>
  <si>
    <t>Mantenimiento Inadecuado</t>
  </si>
  <si>
    <t>Procedimientos de planeación</t>
  </si>
  <si>
    <t>Falta de Planeación</t>
  </si>
  <si>
    <t>Información Incompleta o erronea</t>
  </si>
  <si>
    <t>Asignación Inadecuada de Recursos</t>
  </si>
  <si>
    <t xml:space="preserve">GESTIÓN DOCUMENTAL </t>
  </si>
  <si>
    <t>Pérdida Información Documental</t>
  </si>
  <si>
    <t>Pérdida, daño o alteración de la Información Documental</t>
  </si>
  <si>
    <t>Factores externos: incendio, inundacion, robo</t>
  </si>
  <si>
    <t>Demandas</t>
  </si>
  <si>
    <t>Procedimiento para el control de documentos</t>
  </si>
  <si>
    <t>Mejorar los espacios locativos e infraestructura de los archivos de central e historico</t>
  </si>
  <si>
    <t>Procedimiento para el manejo de la Correspondencia</t>
  </si>
  <si>
    <t>Implementar el Programa de Gestión Documental</t>
  </si>
  <si>
    <t xml:space="preserve">Gerente                                Tecnico Administrativo   </t>
  </si>
  <si>
    <t>La información no pasa por el Centro de Recepción.</t>
  </si>
  <si>
    <t>Reprocesos</t>
  </si>
  <si>
    <t xml:space="preserve">Tablas de Retencion Documental </t>
  </si>
  <si>
    <t xml:space="preserve">Actualizar  las Tablas de Retencion Documental </t>
  </si>
  <si>
    <t xml:space="preserve">Gerente </t>
  </si>
  <si>
    <t>Archivo de gestión, central e historico</t>
  </si>
  <si>
    <t>Implementar  el uso de Virtual Office</t>
  </si>
  <si>
    <t>No existe control sobre la información en soporte magnético que se ubica en discos duros locales.</t>
  </si>
  <si>
    <t>Perdida de la Trazabilidad de la Información</t>
  </si>
  <si>
    <t>Procedimiento para el control de registros</t>
  </si>
  <si>
    <t>Implementar de manera sistematica la Ventanilla Unica para la correspondencia de la Empresa</t>
  </si>
  <si>
    <t>No hay  backcups.</t>
  </si>
  <si>
    <t>Sanciones</t>
  </si>
  <si>
    <t>Escaneo de la Información</t>
  </si>
  <si>
    <t>Realizar seguimiento al Prestano de docuemntos de archivo</t>
  </si>
  <si>
    <t xml:space="preserve">Tecnico Administrativo   </t>
  </si>
  <si>
    <t>Deficiencia en el manejo documental y en el archivo de gestion de los funcionarios</t>
  </si>
  <si>
    <t xml:space="preserve">Multas y sanciones y perdida de la memoria institucional </t>
  </si>
  <si>
    <t>EMPRESAS VARIAS DE CAICEDONIA, VALLE DEL CAUCA 
MAPA DE RIESGOS DE CORRUPCIÓN 2018</t>
  </si>
  <si>
    <t xml:space="preserve">GESTIÓN PLAZA DE MERCADO </t>
  </si>
  <si>
    <t xml:space="preserve"> GESTIÓN PLAZA DE MERCADO </t>
  </si>
  <si>
    <t xml:space="preserve">GESTIÓN  CONTABLE Y FINANCIERA </t>
  </si>
  <si>
    <t>GESTIÓN CENTRAL DE SACRIFICIO</t>
  </si>
  <si>
    <t xml:space="preserve">1. Política de gestión del riesgo. </t>
  </si>
  <si>
    <t>Política de Administración de Riesgos formulada y socializada.</t>
  </si>
  <si>
    <t>Publicar en un lugar visible y a través de la página web de la Institución el listado actualizado de tramites y servicios de la Institución.</t>
  </si>
  <si>
    <t xml:space="preserve">Sistemas </t>
  </si>
  <si>
    <t>Mecanismos definidos para agilizar los tramites de la Institución.</t>
  </si>
  <si>
    <t>1. Lineamientos de Transparencia Activa.</t>
  </si>
  <si>
    <t>TRD:</t>
  </si>
  <si>
    <t>HOSPITAL DEPARTAMENTAL SAN RAFAEL DE ZARZAL E.S.E.
VALLE DEL CAUCA
NIT: 891900441-1</t>
  </si>
  <si>
    <t>PÁGINA: 1 de 1</t>
  </si>
  <si>
    <t>Nivel de Cumplimiento (%)</t>
  </si>
  <si>
    <t>Observaciones</t>
  </si>
  <si>
    <t>Indicador</t>
  </si>
  <si>
    <t>Gestión del riesgo de corrupción</t>
  </si>
  <si>
    <t>Racionalización de trámites</t>
  </si>
  <si>
    <t>Rendición de cuentas</t>
  </si>
  <si>
    <t>Atención al Ciudadano</t>
  </si>
  <si>
    <t>Transparencia y acceso a la información pública</t>
  </si>
  <si>
    <t>Nivel de cumplimiento</t>
  </si>
  <si>
    <t>Realizar seguimiento y evaluación a las actividades de los componentes del PAAC</t>
  </si>
  <si>
    <t>Realización monitoreo, seguimiento y revisión del Mapa de Riesgos de la Institución.</t>
  </si>
  <si>
    <t>Seguimientos al mapa de riesgos realizados / seguimientos programados</t>
  </si>
  <si>
    <t>Seguimientos a las actividades del PAAC realizados / Seguimientos programados</t>
  </si>
  <si>
    <t>Número de reportes realizados / Número de reportes programados</t>
  </si>
  <si>
    <t>Priorización de los trámites de la institución</t>
  </si>
  <si>
    <t>Oportunidades de mejora en la racionalización de trámites identificados</t>
  </si>
  <si>
    <t>Racionalización de los trámites de la institución</t>
  </si>
  <si>
    <t>Trámites racionalizados</t>
  </si>
  <si>
    <t>Tramites y otros procedimientos administrativos (OPA) de la Institución identificados y/o actualizados</t>
  </si>
  <si>
    <t>Identificar y actualizar los trámites y otros procedimientos administrativos de la entidad en la plataforma SUIT</t>
  </si>
  <si>
    <t>Trámites y OPAS actualizados / Trámites y OPAS identificados</t>
  </si>
  <si>
    <t>Definición de equipo para liderar el proceso de rendición de cuentas</t>
  </si>
  <si>
    <t>Elaborar el diagnóstico del estado de la rendición de cuentas en la entidad</t>
  </si>
  <si>
    <t>Identificar las necesidades de información y valoración de la información actual</t>
  </si>
  <si>
    <t>1. Análisis del estado del proceso de rendición de cuentas</t>
  </si>
  <si>
    <t>2. Diseño de estrategia para rendición de cuentas</t>
  </si>
  <si>
    <t>Planear acciones para garantizar el dialogo con la ciudadanía</t>
  </si>
  <si>
    <t>Incluir la estrategia en el plan de acción anual</t>
  </si>
  <si>
    <t>3. Ejecución de las acciones programadas</t>
  </si>
  <si>
    <t>Realizar la audiencia pública de rendición de cuentas</t>
  </si>
  <si>
    <t>4. Evaluación interna y externa del proceso de rendición de cuentas</t>
  </si>
  <si>
    <t>Evaluar el cumplimiento de las actividades planeadas para el proceso de RdeC</t>
  </si>
  <si>
    <t>Evaluar la estrategia formulada para el proceso de RdeC</t>
  </si>
  <si>
    <t>Consolidar la información de la retroalimentación de los grupos de interés</t>
  </si>
  <si>
    <t>Diseñar planes de mejoramiento para el proceso de RdeC</t>
  </si>
  <si>
    <t>5. Divulgación de información</t>
  </si>
  <si>
    <t>Caracterización de los ciudadanos y grupos de interés realizado</t>
  </si>
  <si>
    <t>Información preparada</t>
  </si>
  <si>
    <t>Diseñar y divulgar el cronograma para el proceso de RdeC</t>
  </si>
  <si>
    <t>Cronograma realizado y difundido</t>
  </si>
  <si>
    <t>Información preparada y divulgada</t>
  </si>
  <si>
    <t>Acciones formuladas</t>
  </si>
  <si>
    <t>Estrategia incluida en el plan de acción anual</t>
  </si>
  <si>
    <t>Convocatoria realizada</t>
  </si>
  <si>
    <t>Rendición de cuentas realizada</t>
  </si>
  <si>
    <t>Informe de gestión del proceso de RdeC realizado</t>
  </si>
  <si>
    <t>Planes de mejoramiento realizados</t>
  </si>
  <si>
    <t>Información publicada en la página web</t>
  </si>
  <si>
    <t>1. Política de racionalización de trámites</t>
  </si>
  <si>
    <t>2. Monitoreo y Revisión.</t>
  </si>
  <si>
    <t>Planeación</t>
  </si>
  <si>
    <t>Planeación
SIAU</t>
  </si>
  <si>
    <t>Planeación y demás áreas involucradas</t>
  </si>
  <si>
    <t>SIAU</t>
  </si>
  <si>
    <t>SIAU
Comunicaciones</t>
  </si>
  <si>
    <t>Sistemas</t>
  </si>
  <si>
    <t>1. Estructura administrativa y direccionamiento estratégico</t>
  </si>
  <si>
    <t>3. Talento Humano</t>
  </si>
  <si>
    <t>Fortalecer las competencias de los servidores públicos que atienden directamente a los ciudadanos a través de procesos de cualificación.</t>
  </si>
  <si>
    <t>Promover espacios de sensibilización para fortalecer la cultura de servicio al interior de las entidades.</t>
  </si>
  <si>
    <t>Incluir en el Plan Institucional de Capacitación temáticas relacionadas con el mejoramiento del servicio al ciudadano</t>
  </si>
  <si>
    <t>4. Normativo y procedimental</t>
  </si>
  <si>
    <t>Elaborar mensualmente informes de PQRSF para identificar oportunidades de mejora en la prestación de los servicios.</t>
  </si>
  <si>
    <t>publicar en la página web los canales de atención</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</si>
  <si>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</si>
  <si>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5. Relacionamiento con el ciudadano</t>
  </si>
  <si>
    <t>6. Monitoreo y revisión</t>
  </si>
  <si>
    <t>Canales de atención funcionando</t>
  </si>
  <si>
    <t>Protocolos de servicio al ciudadano formulados</t>
  </si>
  <si>
    <t>Plan institucional de capacitación con temas relacionados con el servicio al ciudadano formulado</t>
  </si>
  <si>
    <t>Procedimiento para la gestión de las PQRSF socializado</t>
  </si>
  <si>
    <t>Informes mensuales de PQRSF realizados</t>
  </si>
  <si>
    <t>Informes mensuales de satisfacción al usuario realizados</t>
  </si>
  <si>
    <t>Áreas de servicio al ciudadano con capacitación / Áreas de servicio al ciudadano</t>
  </si>
  <si>
    <t>Socializar a las áreas de servicio al ciudadano el procedimiento para la gestión de las PQRSF</t>
  </si>
  <si>
    <t>Áreas de servicio al ciudadano con procedimiento de gestión de PQRSF socializado / Áreas de servicio al ciudadano</t>
  </si>
  <si>
    <t>Número de informes de PQRSF elaborados / 12</t>
  </si>
  <si>
    <t>Informes mensuales de satisfacción al usuario realizados / 12</t>
  </si>
  <si>
    <t>Talento Humano</t>
  </si>
  <si>
    <t>SIAU
Sistemas</t>
  </si>
  <si>
    <t>Publicación de información mínima obligatoria sobre la estructura (Ley 1712 de 2014. Artículo 9º).</t>
  </si>
  <si>
    <t>Información mínima obligatoria sobre la estructura publicada en la página web</t>
  </si>
  <si>
    <t>2. Lineamientos de Transparencia Pasiva</t>
  </si>
  <si>
    <t>3. Elaboración de los Instrumentos de Gestión de la Información</t>
  </si>
  <si>
    <t>Elaborar el Registro o inventario de activos de Información</t>
  </si>
  <si>
    <t>Registro de inventario de activos de información realizado y publicado</t>
  </si>
  <si>
    <t>PQRs resueltas en el tiempo establecido / PQRs recibidas</t>
  </si>
  <si>
    <t>Lineamientos cumplidos / Total lineamientos</t>
  </si>
  <si>
    <t>Divulgar la información en formatos alternativos comprensibles</t>
  </si>
  <si>
    <t>4. Criterio diferencial de accesibilidad</t>
  </si>
  <si>
    <t>5. Monitoreo del Acceso a la Información Pública</t>
  </si>
  <si>
    <t>Información publicada en formatos para personas con discapacidad</t>
  </si>
  <si>
    <t>Informe de solicitudes de acceso a la información / 2</t>
  </si>
  <si>
    <t>Informe de solicitudes de acceso a la información realizados</t>
  </si>
  <si>
    <t>Componente: Gestión de riesgos de corrupción</t>
  </si>
  <si>
    <t>Componente: Racionalización de trámites</t>
  </si>
  <si>
    <t>Componente: Rendición de cuentas</t>
  </si>
  <si>
    <t>Componente: Atención al ciudadano</t>
  </si>
  <si>
    <t>Componente: Transparencia y acceso a la información pública</t>
  </si>
  <si>
    <t>Dar a conocer a la comunidad los mecanismos definidos por el Hospital para agilizar y optimizar los trámites  en la Institución.</t>
  </si>
  <si>
    <t>Realizar monitoreo y seguimiento  a la estrategia de racionalización de trámites realizada.</t>
  </si>
  <si>
    <t>Realizar caracterización de grupos de interés</t>
  </si>
  <si>
    <t>Responder las Quejas y Reclamos dentro de los 15 días después de recibida</t>
  </si>
  <si>
    <t>Quejas y Reclamos resueltas en los tiempos establecidos</t>
  </si>
  <si>
    <t>4 Seguimiento</t>
  </si>
  <si>
    <t>3. Monitoreo y revisión</t>
  </si>
  <si>
    <t>2. Implementación controles de riesgos</t>
  </si>
  <si>
    <t>Socializar la política Integral de gestión del Riesgos.</t>
  </si>
  <si>
    <t>Política de administración de riesgo socializada</t>
  </si>
  <si>
    <t>Controles para mitigar los riesgos funcionando</t>
  </si>
  <si>
    <t>No materialización de los riesgos analizados</t>
  </si>
  <si>
    <t xml:space="preserve">Planeación   
Control Interno
Lideres de procesos         </t>
  </si>
  <si>
    <t>Efectividad controles de riesgos de SARLAFT</t>
  </si>
  <si>
    <t>Cero Riesgos de SARLAFT Materializados</t>
  </si>
  <si>
    <t>Efectividad controles de riesgos de SICOF</t>
  </si>
  <si>
    <t>Cero Riesgos de SICOF Materializados</t>
  </si>
  <si>
    <t>Realizar 3 seguimientos/monitoreo del PAAC de la Institución (cada 4 meses).</t>
  </si>
  <si>
    <t>Link/Vinculo Soporte</t>
  </si>
  <si>
    <t>2. Fortalecimiento de los canales de atención</t>
  </si>
  <si>
    <t>Implementar/garantizar instrumentos y herramientas para mejorar la accesibilidad de la página web de la institución</t>
  </si>
  <si>
    <t>Cumplimiento mayor al 80% de accesibilidad a la pagina web</t>
  </si>
  <si>
    <t>Porcentaje de cumplimiento del índice de transparencia y acceso a la información publica ITA (sección accesibilidad)</t>
  </si>
  <si>
    <t>Comunicaciones
Sistemas</t>
  </si>
  <si>
    <t xml:space="preserve">Garantizar el funcionamiento de los canales de atención </t>
  </si>
  <si>
    <t>Número de canales de atención funcionando / Número de canales de atención aprobados</t>
  </si>
  <si>
    <t>Implementar y/o Garantizar protocolos de servicio al ciudadano en todos los canales para garantizar la calidad y cordialidad en la atención al ciudadano.</t>
  </si>
  <si>
    <t>Canales de servicio con protocolos formulados / Canales de servicio aprobados</t>
  </si>
  <si>
    <t>Comunicaciones
SIAU</t>
  </si>
  <si>
    <t>Capacitar el 100% de las áreas de servicio al ciudadano</t>
  </si>
  <si>
    <t>Como mínimo una Campaña de sensibilización realizadas</t>
  </si>
  <si>
    <t>Cantidad de Campañas de sensibilización realizadas</t>
  </si>
  <si>
    <t>Cantidad capacitaciones relacionados con el servicio al ciudadano en el  Plan Institucional de Capacitación</t>
  </si>
  <si>
    <t>Política de protección de datos personales aplicada al 100% de las área de atención al ciudadano</t>
  </si>
  <si>
    <t>Cantidad de canales de atención al ciudadano con la política de protección de datos aplicada</t>
  </si>
  <si>
    <t>Planeación
Sistemas</t>
  </si>
  <si>
    <t>Publicar 100% de los Canales de atención en la página web</t>
  </si>
  <si>
    <t>Canales de atención publicados en la página web / canales de atención aprobados</t>
  </si>
  <si>
    <t>6. Otros espacios de divulgación</t>
  </si>
  <si>
    <t>Equipo líder del proceso de RdeC formado</t>
  </si>
  <si>
    <t>Autodiagnóstico del estado de la rendición de cuentas realizado</t>
  </si>
  <si>
    <t>Realizar encuestas de preguntas, sugerencias, propuestas y temas a tratar el la RC</t>
  </si>
  <si>
    <t>Encuestas realizas</t>
  </si>
  <si>
    <t>Otros espacios de divulgación de información y dialogo con grupos de interés</t>
  </si>
  <si>
    <t>Comunicación continua con los grupos de interés</t>
  </si>
  <si>
    <t>Actas de divulgación de información y dialogo realizado</t>
  </si>
  <si>
    <t xml:space="preserve">Líder proceso
Planeación             
SIAU                                          </t>
  </si>
  <si>
    <t>Identificar variables de impacto internas o externas que permitan establecer criterios de mejora (SUIT)</t>
  </si>
  <si>
    <t>Trámites racionalizados / Trámites priorizados</t>
  </si>
  <si>
    <t xml:space="preserve">Líder proceso
Planeación             
Control Interno                                        </t>
  </si>
  <si>
    <t>Tramites y servicios  de la Institución publicados .</t>
  </si>
  <si>
    <t>Tramites y servicios de la Institución publicados / Trámite y OPAS identificados</t>
  </si>
  <si>
    <t>Campañas de divulgación de los tramites racionalizado</t>
  </si>
  <si>
    <t xml:space="preserve">Sistemas                 
SIAU                                          </t>
  </si>
  <si>
    <t>Formato de seguimiento racionalización de tramites diligenciado.</t>
  </si>
  <si>
    <t>CÓDIGO: DE-PL-PL-01</t>
  </si>
  <si>
    <t>VERSIÓN: 2</t>
  </si>
  <si>
    <t>FECHA: 30/01/2022</t>
  </si>
  <si>
    <t xml:space="preserve">Formatos para discapacitados utilizados al publicar información </t>
  </si>
  <si>
    <t>Efectividad controles de riesgos Operacionales</t>
  </si>
  <si>
    <t>Cero Riesgos Operacionales Materializados</t>
  </si>
  <si>
    <t>Implementación y ejecución de los controles para mitigar los riesgos Financieros (Liquidez)</t>
  </si>
  <si>
    <t>Implementación y ejecución de los controles para mitigar los riesgos Financieros (Credito)</t>
  </si>
  <si>
    <t>Implementación y ejecución de los controles para mitigar los riesgos Financieros (Actuarial)</t>
  </si>
  <si>
    <t>Controles de riesgos de Liquidez funcionando / Total riesgos de Liquidez definidos</t>
  </si>
  <si>
    <t>Controles de riesgos de Credito funcionando / Total riesgos de Credito definidos</t>
  </si>
  <si>
    <t>Controles de riesgos Actuariales funcionando / Total riesgos Actuariales definidos</t>
  </si>
  <si>
    <t>Lider Contratación
Sistemas</t>
  </si>
  <si>
    <t>Cantidad de contratos publicados / Total de contratos</t>
  </si>
  <si>
    <t>Estrategia de despliegue y socialización</t>
  </si>
  <si>
    <t>Actividades ejecutadas / Total de actividades</t>
  </si>
  <si>
    <t>6. Gestion de un mecanismo de denuncias</t>
  </si>
  <si>
    <t>Gestionar y Socializar un mecanismo de denuncias</t>
  </si>
  <si>
    <t>Mecanismo de denuncias implemantado</t>
  </si>
  <si>
    <t>Mecanismo de denuncia</t>
  </si>
  <si>
    <t>Aplicar y socializar la política de protección de datos personales.</t>
  </si>
  <si>
    <t>Publicación de información sobre contratación publica en SIA Observa, SECOP II y Pagina Web Institucional</t>
  </si>
  <si>
    <t>Informacion contratual publicada</t>
  </si>
  <si>
    <t>Actualizar tablas de retención documental</t>
  </si>
  <si>
    <t>Tablas de retención documental</t>
  </si>
  <si>
    <t>Gestion Documental</t>
  </si>
  <si>
    <t>Elaborar y publicar informe de solicitudes de acceso a información</t>
  </si>
  <si>
    <t>Realizar seguimiento/monitoreo del Mapa de Riesgos de la Institución</t>
  </si>
  <si>
    <t xml:space="preserve">Planeación </t>
  </si>
  <si>
    <t>Funcionarios con inducción socializada</t>
  </si>
  <si>
    <t>Número de funcionarios con inducción socializada / Número de funcionarios del Hospital</t>
  </si>
  <si>
    <t>Planeación 
Talento Humano</t>
  </si>
  <si>
    <t xml:space="preserve">Planeación            
  Lideres de procesos </t>
  </si>
  <si>
    <t xml:space="preserve">Planeación   
Control Interno        </t>
  </si>
  <si>
    <t>Control Interno 
Planeación</t>
  </si>
  <si>
    <t>Seguimiento de la gestión del riesgo</t>
  </si>
  <si>
    <t>Realizar convocatoria a la ciudadanía/grupos de interes para participar en consultas, diálogos, y evaluación</t>
  </si>
  <si>
    <t>Realizar seguimiento  a los procesos de atención al ciudadano.</t>
  </si>
  <si>
    <t>Socialización y publicación de los derechos y deberes de los usuarios</t>
  </si>
  <si>
    <t>Realizar seguimiento de gestion de riesgo</t>
  </si>
  <si>
    <t>Preparar y divulgar la información pública a ser presentada (Informe de Gestion)</t>
  </si>
  <si>
    <t>Acta gestión del proceso de RdeC realizado</t>
  </si>
  <si>
    <t>Elaborar acta de gestion del proceso de RdeC</t>
  </si>
  <si>
    <t>Acta de gestión del proceso de RdeC realizado</t>
  </si>
  <si>
    <t>Publicar en la página web de la entidad el Acta de gestión del proceso de RdeC</t>
  </si>
  <si>
    <t>Tablas de retencion actuailzadas / Total tablas de retencion</t>
  </si>
  <si>
    <t>Presentar ante la Alta Dirección de la entidad iniciativas que ayuden a mejorar y fortalecer el servicio al ciudadano</t>
  </si>
  <si>
    <t>Propuestas</t>
  </si>
  <si>
    <t>Numero de propuestas presentadas</t>
  </si>
  <si>
    <t>Seguimiento a las actividades de atención al ciudadano en el PAAC 2024</t>
  </si>
  <si>
    <t>Número de seguimientos a las actividades de atención al ciudadano en el PAAC 2024</t>
  </si>
  <si>
    <t>Inducción de la política integral de gestión de riesgos (Operacionales, Sarlaft, Sicof y Salud)</t>
  </si>
  <si>
    <t>PLAN ANTICORRUCIÓN Y ATENCIÓN AL CIUDADANO VIGENCIA 2025</t>
  </si>
  <si>
    <t>Fecha I Seguimiento 
30/04/2025</t>
  </si>
  <si>
    <t>Fecha de II Seguimiento 
31/08/2025</t>
  </si>
  <si>
    <t>Fecha de III Seguimiento 
31/12/2025</t>
  </si>
  <si>
    <t>Fecha de I Seguimiento 
30/04/2025</t>
  </si>
  <si>
    <t>ok</t>
  </si>
  <si>
    <t>Se solicito a los grupo de interes las preguntas, recomendaciones, solicutes y temas a tratar en la rendicion de cuentas con encuesta en GoogleForm</t>
  </si>
  <si>
    <t>Se creo resolucion 088-2025 para creacion del grupo lider del proceso de Rendicion de cuentas para el periodo 2024-202</t>
  </si>
  <si>
    <t>Se ralizo en autidianostico obteniendo un resultado de 84.4% (INSTRUMENTO No. 3 AUTODIAGNO´STICO RENDICIO´N DE CUENTAS 2024.xlsx)</t>
  </si>
  <si>
    <t>Se realizo la caracterizacion de grupos de interes (Autoridades, Grupos y Organizaciones 2025.xlsx)</t>
  </si>
  <si>
    <t>Se realizo cronogarama de las actividades del proceso de rendicion de cuentas (Actividades y Temas Rendicion Cuentas HDSRZ 2024.xlsx)</t>
  </si>
  <si>
    <t>se creio INFORME DE GESTIÓN Rendicion Cuentas 2024.docx, se publico en la pagina Web del Hospital y se envio el link en las invitaciones a los grupos de interes</t>
  </si>
  <si>
    <t>Esta incluida en el Plan Oprativo Anual 2025</t>
  </si>
  <si>
    <t>Se realizo la audiencia publica de rendición de cunetas 2024 en el auditorio de la Universidad del Valle sede barrio Bolicar el 23 de mayo del 2025 a las 2:00pm con presencia de aproximadamente 190 personas con trasmcion en vivo por Facebook Live</t>
  </si>
  <si>
    <t>Se envio invitacion a los personas y grupos de interes, se invito a la ciudadania por medio de publicaciones por radios, pagina Web institucional, redes sociales, perifoneo y letreros</t>
  </si>
  <si>
    <t>No huvo retroalimentacion de los grupos de interes</t>
  </si>
  <si>
    <t>Se realizo encuesta de evaluacion de la rendicion de cuentas a los asistentes a la audiencia por medio de formulario en GoogleForm</t>
  </si>
  <si>
    <t>Se cumplieron con todas las actividades planeadas para el proceso de rendicion de cuentas</t>
  </si>
  <si>
    <t>Seguimiento I</t>
  </si>
  <si>
    <t>Las canales de atencion estan publicados en la pagina Web del Hospital (https://www.hospitalsanrafaelzarzal.gov.co/lineas-atencion/)</t>
  </si>
  <si>
    <t>Pendiente Sandra Rincon (ITA)
Resultado de evaluacion del indice de transparencia ITA  (Pagina Procuraduria)</t>
  </si>
  <si>
    <t>Sistemas
SIAU
Comunicaciones</t>
  </si>
  <si>
    <r>
      <rPr>
        <sz val="11"/>
        <color rgb="FFFF0000"/>
        <rFont val="Arial"/>
        <family val="2"/>
      </rPr>
      <t>Chat de pagina Web y facebook</t>
    </r>
    <r>
      <rPr>
        <sz val="11"/>
        <rFont val="Arial"/>
        <family val="2"/>
      </rPr>
      <t xml:space="preserve">
WhatsApp de citas y historias clinicas
Linea telefonica
</t>
    </r>
    <r>
      <rPr>
        <sz val="11"/>
        <color rgb="FFFF0000"/>
        <rFont val="Arial"/>
        <family val="2"/>
      </rPr>
      <t>email pagina Web (Contactenos)</t>
    </r>
    <r>
      <rPr>
        <sz val="11"/>
        <rFont val="Arial"/>
        <family val="2"/>
      </rPr>
      <t xml:space="preserve">
Cuatrimestre 1: Los canales de atencion estan en funcionamiento normal</t>
    </r>
  </si>
  <si>
    <t>ok funciones y deberes,sedes,horario atencion   https://www.hospitalsanrafaelzarzal.gov.co/lineas-atencion/#, https://www.hospitalsanrafaelzarzal.gov.co/mision-y-vision-funciones-y-deberes/, https://www.hospitalsanrafaelzarzal.gov.co/4-1-1-presupuesto-ingresos-y-gastos/-  GASTO PUBLICO planes de gasto público para cada año fiscal, de conformidad con el artículo 74 de la Ley 1474 de 2011; https://www.hospitalsanrafaelzarzal.gov.co/transparencia/, https://www.hospitalsanrafaelzarzal.gov.co/4-12-planes-institucionales-decreto-612-de-2018/,</t>
  </si>
  <si>
    <t>3.2.1. Información de gestión contractual en el SECOP.</t>
  </si>
  <si>
    <t>https://www.hospitalsanrafaelzarzal.gov.co/4-12-planes-institucionales-decreto-612-de-2018/</t>
  </si>
  <si>
    <t>Denuncia - Hospital Departamental San Rafael</t>
  </si>
  <si>
    <t>Efecto de visuales.
Lectura de los textos. 
Videos con closed caption</t>
  </si>
  <si>
    <t>No se ha implementado</t>
  </si>
  <si>
    <t>Estan en proceso de Socialización</t>
  </si>
  <si>
    <t>Pendiente de actualizacion de manuales de funciones de los cargos por parte de Talento Humano</t>
  </si>
  <si>
    <t>No se han presentdo solicitudes de acceso a la información</t>
  </si>
  <si>
    <t>Se actualizo y socializo el protocolo de servicio al ciudadano a las areas de citas, facturacion, estadistica y SIAU, se tiene listado de asistencia</t>
  </si>
  <si>
    <t>Cuatrimestre I:
Mediante el comité de PQRSF se socializa el procedimiento de gestion a todos los lider de proceso.
Video exlicativo del procedimiento de Getion de PQRSF.
(Citas, Estadistica, Facturacion, SIAU y Personal Asistencia)</t>
  </si>
  <si>
    <t>Se ha realizado el informa cada mes</t>
  </si>
  <si>
    <t>Cuatrimestre I: Se ha realizado el informe de cada mes (Ene, Feb, Mar y Abr)</t>
  </si>
  <si>
    <t>Cuatrimestre I: Se entragaron y socializaron 200 plegables de los derechos y deberes a los usuarios en el Hospital, se tiene listado de entrega y registro fotografico en SIAU, tambien se publico en las redes sociales video de deberes y derechos</t>
  </si>
  <si>
    <t>Se realizaron espacios de divulgacion de informacion con:
Veeduria Ciudadana
Concejales
Rectore de Instituciones Educativas
Asociacion de Usuarios</t>
  </si>
  <si>
    <t>Cuatrimestre I: Ejecucion de la Politica de participacion Ciudadana, Espacios de dialogo informativos con grupos de interes</t>
  </si>
  <si>
    <t xml:space="preserve">Cuatrimestre I: Se recibieron 117 PRQSF las uales se contetaron dentro del tiempo oportuno </t>
  </si>
  <si>
    <t>Cuatrimestre I: Se realizo revision riesgos y controles a los sitemas de riesgos SARLAFT, SICOF y SARO</t>
  </si>
  <si>
    <t>Cuatrimestre I: Se realiza seguimiento en Mayo 29 de 2025</t>
  </si>
  <si>
    <t>El PIC esta incluido:
Capacitacion de servicio al cliente
Capacitacion de enfoque diferencial.
Capacitacion de Humanizacion de la atencion en Salud.
Capacitacion de lengua de señas colombianas</t>
  </si>
  <si>
    <t>Capacitacion de lengua de señas colombianas dirigido a personal asistencial, citas, facturacion y anexos</t>
  </si>
  <si>
    <t>1.Lineas de atencion, 2.WhatsApp, redes sociales, 3.Pagina web, 4.Lineas moviles, 5.Correo electronico.  
Politica de datos personales. Link https://www.hospitalsanrafaelzarzal.gov.co/wp-content/uploads/2024/10/Politica-de-Proteccion-de-Datos-Personales.pdf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</si>
</sst>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0"/>
      <name val="Century Gothic"/>
      <family val="2"/>
    </font>
    <font>
      <sz val="10"/>
      <name val="Century Gothic"/>
      <family val="2"/>
    </font>
    <font>
      <b/>
      <sz val="20"/>
      <name val="Century Gothic"/>
      <family val="2"/>
    </font>
    <font>
      <sz val="11"/>
      <color theme="1"/>
      <name val="Calibri"/>
      <family val="2"/>
      <scheme val="minor"/>
    </font>
    <font>
      <u/>
      <sz val="11"/>
      <color theme="10"/>
      <name val="Calibri"/>
      <family val="2"/>
      <scheme val="minor"/>
    </font>
    <font>
      <sz val="11"/>
      <color theme="1"/>
      <name val="Century Gothic"/>
      <family val="2"/>
    </font>
    <font>
      <b/>
      <u/>
      <sz val="12"/>
      <color theme="10"/>
      <name val="Century Gothic"/>
      <family val="2"/>
    </font>
    <font>
      <sz val="10"/>
      <color rgb="FFFF0000"/>
      <name val="Century Gothic"/>
      <family val="2"/>
    </font>
    <font>
      <b/>
      <sz val="11"/>
      <color theme="1"/>
      <name val="Century Gothic"/>
      <family val="2"/>
    </font>
    <font>
      <b/>
      <u/>
      <sz val="12"/>
      <color theme="1"/>
      <name val="Century Gothic"/>
      <family val="2"/>
    </font>
    <font>
      <b/>
      <sz val="11"/>
      <color theme="1"/>
      <name val="Arial"/>
      <family val="2"/>
    </font>
    <font>
      <b/>
      <sz val="12"/>
      <color theme="1"/>
      <name val="Arial"/>
      <family val="2"/>
    </font>
    <font>
      <sz val="11"/>
      <color theme="1"/>
      <name val="Arial"/>
      <family val="2"/>
    </font>
    <font>
      <b/>
      <u/>
      <sz val="12"/>
      <color theme="1"/>
      <name val="Arial"/>
      <family val="2"/>
    </font>
    <font>
      <sz val="8"/>
      <name val="Calibri"/>
      <family val="2"/>
      <scheme val="minor"/>
    </font>
    <font>
      <sz val="14"/>
      <color theme="10"/>
      <name val="Arial"/>
      <family val="2"/>
    </font>
    <font>
      <b/>
      <sz val="12"/>
      <color theme="0"/>
      <name val="Arial"/>
      <family val="2"/>
    </font>
    <font>
      <sz val="11"/>
      <name val="Calibri"/>
      <family val="2"/>
      <scheme val="minor"/>
    </font>
    <font>
      <sz val="11"/>
      <name val="Arial"/>
      <family val="2"/>
    </font>
    <font>
      <b/>
      <sz val="11"/>
      <name val="Arial"/>
      <family val="2"/>
    </font>
    <font>
      <b/>
      <sz val="15"/>
      <color indexed="81"/>
      <name val="Tahoma"/>
      <family val="2"/>
    </font>
    <font>
      <b/>
      <sz val="11"/>
      <color rgb="FF0070C0"/>
      <name val="Arial"/>
      <family val="2"/>
    </font>
    <font>
      <sz val="11"/>
      <color rgb="FFFF0000"/>
      <name val="Arial"/>
      <family val="2"/>
    </font>
  </fonts>
  <fills count="16">
    <fill>
      <patternFill patternType="none"/>
    </fill>
    <fill>
      <patternFill patternType="gray125"/>
    </fill>
    <fill>
      <patternFill patternType="solid">
        <fgColor indexed="13"/>
        <bgColor indexed="64"/>
      </patternFill>
    </fill>
    <fill>
      <patternFill patternType="solid">
        <fgColor indexed="29"/>
        <bgColor indexed="64"/>
      </patternFill>
    </fill>
    <fill>
      <patternFill patternType="solid">
        <fgColor indexed="44"/>
        <bgColor indexed="64"/>
      </patternFill>
    </fill>
    <fill>
      <patternFill patternType="solid">
        <fgColor indexed="11"/>
        <bgColor indexed="64"/>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8DBA1A"/>
        <bgColor indexed="64"/>
      </patternFill>
    </fill>
    <fill>
      <patternFill patternType="solid">
        <fgColor rgb="FF1A365E"/>
        <bgColor indexed="64"/>
      </patternFill>
    </fill>
    <fill>
      <patternFill patternType="solid">
        <fgColor rgb="FFEBFFFF"/>
        <bgColor indexed="64"/>
      </patternFill>
    </fill>
    <fill>
      <patternFill patternType="solid">
        <fgColor rgb="FFD9FFE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rgb="FF002060"/>
      </left>
      <right style="double">
        <color rgb="FF002060"/>
      </right>
      <top style="double">
        <color rgb="FF002060"/>
      </top>
      <bottom style="double">
        <color rgb="FF002060"/>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002060"/>
      </left>
      <right/>
      <top style="double">
        <color rgb="FF002060"/>
      </top>
      <bottom style="double">
        <color rgb="FF002060"/>
      </bottom>
      <diagonal/>
    </border>
    <border>
      <left/>
      <right style="double">
        <color rgb="FF002060"/>
      </right>
      <top style="double">
        <color rgb="FF002060"/>
      </top>
      <bottom style="double">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9" fontId="4" fillId="0" borderId="0" applyFont="0" applyFill="0" applyBorder="0" applyAlignment="0" applyProtection="0"/>
  </cellStyleXfs>
  <cellXfs count="186">
    <xf numFmtId="0" fontId="0" fillId="0" borderId="0" xfId="0"/>
    <xf numFmtId="0" fontId="0" fillId="0" borderId="0" xfId="0"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wrapText="1"/>
    </xf>
    <xf numFmtId="0" fontId="6" fillId="0" borderId="0" xfId="0" applyFont="1" applyAlignment="1">
      <alignment horizontal="center" vertical="top" wrapText="1"/>
    </xf>
    <xf numFmtId="0" fontId="6" fillId="0" borderId="0" xfId="0" applyFont="1" applyAlignment="1">
      <alignment horizontal="justify"/>
    </xf>
    <xf numFmtId="0" fontId="7" fillId="6" borderId="0" xfId="1" applyFont="1" applyFill="1" applyAlignment="1">
      <alignment horizontal="center" vertical="center" wrapText="1"/>
    </xf>
    <xf numFmtId="0" fontId="6" fillId="0" borderId="0" xfId="0" applyFont="1" applyAlignment="1">
      <alignment horizontal="justify"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7" borderId="1" xfId="0" applyFont="1" applyFill="1" applyBorder="1" applyAlignment="1">
      <alignment horizontal="center"/>
    </xf>
    <xf numFmtId="0" fontId="2" fillId="0" borderId="1" xfId="0" applyFont="1" applyBorder="1" applyAlignment="1">
      <alignment horizontal="center"/>
    </xf>
    <xf numFmtId="0" fontId="8" fillId="0" borderId="1" xfId="0" applyFont="1" applyBorder="1" applyAlignment="1">
      <alignment horizont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6" fillId="0" borderId="1" xfId="0" applyFont="1" applyFill="1" applyBorder="1" applyAlignment="1">
      <alignment horizontal="justify" wrapText="1"/>
    </xf>
    <xf numFmtId="0" fontId="2" fillId="0" borderId="1" xfId="0" applyFont="1" applyFill="1" applyBorder="1" applyAlignment="1">
      <alignment horizontal="justify" wrapText="1"/>
    </xf>
    <xf numFmtId="0" fontId="2" fillId="0" borderId="1" xfId="0" applyFont="1" applyFill="1" applyBorder="1" applyAlignment="1">
      <alignment horizontal="justify"/>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xf>
    <xf numFmtId="0" fontId="2" fillId="0"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7" borderId="1" xfId="0" applyFont="1" applyFill="1" applyBorder="1" applyAlignment="1">
      <alignment horizontal="justify"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6" fillId="7" borderId="1" xfId="0" applyFont="1" applyFill="1" applyBorder="1" applyAlignment="1">
      <alignment horizontal="justify" vertical="center" wrapText="1"/>
    </xf>
    <xf numFmtId="0" fontId="6" fillId="8"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justify" vertical="center"/>
    </xf>
    <xf numFmtId="0" fontId="6" fillId="0" borderId="1" xfId="0" applyFont="1" applyFill="1" applyBorder="1" applyAlignment="1">
      <alignment horizontal="justify" vertical="center"/>
    </xf>
    <xf numFmtId="0" fontId="1" fillId="0" borderId="1" xfId="0" applyFont="1" applyBorder="1" applyAlignment="1">
      <alignment horizontal="justify"/>
    </xf>
    <xf numFmtId="0" fontId="1" fillId="0" borderId="1" xfId="0" applyFont="1" applyBorder="1" applyAlignment="1">
      <alignment horizontal="justify" wrapText="1"/>
    </xf>
    <xf numFmtId="0" fontId="6" fillId="0" borderId="1" xfId="0" applyFont="1" applyBorder="1" applyAlignment="1">
      <alignment horizontal="justify"/>
    </xf>
    <xf numFmtId="0" fontId="6" fillId="10" borderId="1" xfId="0" applyFont="1" applyFill="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vertical="center"/>
    </xf>
    <xf numFmtId="0" fontId="13" fillId="11"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7"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14" fontId="13" fillId="0" borderId="1" xfId="0" applyNumberFormat="1" applyFont="1" applyFill="1" applyBorder="1" applyAlignment="1">
      <alignment horizontal="center" vertical="center" wrapText="1"/>
    </xf>
    <xf numFmtId="0" fontId="12" fillId="7" borderId="1" xfId="0" applyFont="1" applyFill="1" applyBorder="1" applyAlignment="1">
      <alignment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0" fillId="0" borderId="0" xfId="0" applyAlignment="1"/>
    <xf numFmtId="0" fontId="13" fillId="11" borderId="1" xfId="0" applyNumberFormat="1" applyFont="1" applyFill="1" applyBorder="1" applyAlignment="1">
      <alignment horizontal="center" vertical="center" wrapText="1"/>
    </xf>
    <xf numFmtId="0" fontId="13" fillId="0" borderId="1" xfId="0" applyFont="1" applyBorder="1" applyAlignment="1">
      <alignment vertical="center" wrapText="1"/>
    </xf>
    <xf numFmtId="9" fontId="0" fillId="0" borderId="10" xfId="2" applyFont="1" applyBorder="1" applyAlignment="1" applyProtection="1">
      <alignment horizontal="center" vertical="center"/>
      <protection hidden="1"/>
    </xf>
    <xf numFmtId="0" fontId="13" fillId="0" borderId="1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Fill="1" applyBorder="1" applyAlignment="1">
      <alignment horizontal="left" vertical="top" wrapText="1"/>
    </xf>
    <xf numFmtId="0" fontId="13" fillId="0" borderId="1" xfId="0" applyFont="1" applyBorder="1" applyAlignment="1">
      <alignment horizontal="left" vertical="top" wrapText="1"/>
    </xf>
    <xf numFmtId="1" fontId="0" fillId="0" borderId="1" xfId="0" applyNumberFormat="1" applyBorder="1"/>
    <xf numFmtId="0" fontId="12" fillId="7" borderId="0" xfId="0" applyFont="1" applyFill="1" applyBorder="1" applyAlignment="1">
      <alignment vertical="center"/>
    </xf>
    <xf numFmtId="0" fontId="17" fillId="13" borderId="0" xfId="0" applyFont="1" applyFill="1" applyBorder="1" applyAlignment="1">
      <alignment horizontal="center" vertical="center" wrapText="1"/>
    </xf>
    <xf numFmtId="0" fontId="11" fillId="12" borderId="0" xfId="0" applyFont="1" applyFill="1" applyBorder="1" applyAlignment="1">
      <alignment horizontal="center" vertical="center" wrapText="1"/>
    </xf>
    <xf numFmtId="0" fontId="5" fillId="0" borderId="1" xfId="1" applyBorder="1" applyAlignment="1">
      <alignment horizontal="left" vertical="top" wrapText="1"/>
    </xf>
    <xf numFmtId="1" fontId="0" fillId="0" borderId="26" xfId="0" applyNumberFormat="1" applyBorder="1"/>
    <xf numFmtId="0" fontId="0" fillId="0" borderId="0" xfId="0" applyAlignment="1">
      <alignment horizontal="left"/>
    </xf>
    <xf numFmtId="0" fontId="13" fillId="0" borderId="1" xfId="0" applyFont="1" applyFill="1" applyBorder="1" applyAlignment="1">
      <alignment horizontal="left" vertical="top" wrapText="1"/>
    </xf>
    <xf numFmtId="0" fontId="5" fillId="0" borderId="1" xfId="1" applyFill="1" applyBorder="1" applyAlignment="1">
      <alignment horizontal="left" vertical="top" wrapText="1"/>
    </xf>
    <xf numFmtId="9" fontId="19" fillId="0" borderId="1" xfId="2" applyFont="1" applyFill="1" applyBorder="1" applyAlignment="1">
      <alignment horizontal="center" vertical="center" wrapText="1"/>
    </xf>
    <xf numFmtId="9" fontId="19" fillId="0" borderId="1" xfId="2" applyFont="1" applyFill="1" applyBorder="1" applyAlignment="1">
      <alignment horizontal="center" vertical="center"/>
    </xf>
    <xf numFmtId="9" fontId="20" fillId="0" borderId="1" xfId="2" applyFont="1" applyFill="1" applyBorder="1" applyAlignment="1">
      <alignment horizontal="center" vertical="center" wrapText="1"/>
    </xf>
    <xf numFmtId="14" fontId="19" fillId="0" borderId="1"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9" fontId="20" fillId="0" borderId="1" xfId="2" applyFont="1" applyFill="1" applyBorder="1" applyAlignment="1">
      <alignment horizontal="center" vertical="center"/>
    </xf>
    <xf numFmtId="0" fontId="18" fillId="0" borderId="1" xfId="0" applyFont="1" applyFill="1" applyBorder="1"/>
    <xf numFmtId="0" fontId="13" fillId="0" borderId="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9" xfId="0" applyFont="1" applyBorder="1" applyAlignment="1">
      <alignment horizontal="center" vertical="center" wrapText="1"/>
    </xf>
    <xf numFmtId="0" fontId="13" fillId="0" borderId="19" xfId="0" applyFont="1" applyBorder="1" applyAlignment="1">
      <alignment vertical="center" wrapText="1"/>
    </xf>
    <xf numFmtId="0" fontId="13" fillId="0" borderId="21" xfId="0" applyFont="1" applyBorder="1" applyAlignment="1">
      <alignment vertical="center" wrapText="1"/>
    </xf>
    <xf numFmtId="0" fontId="19" fillId="0" borderId="1" xfId="0" applyFont="1" applyBorder="1" applyAlignment="1">
      <alignment horizontal="center" vertical="center" wrapText="1"/>
    </xf>
    <xf numFmtId="0" fontId="13" fillId="0" borderId="20" xfId="0" applyFont="1" applyBorder="1" applyAlignment="1">
      <alignment vertical="center" wrapText="1"/>
    </xf>
    <xf numFmtId="0" fontId="19"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3" fillId="14"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9" fontId="19" fillId="0" borderId="1" xfId="2" applyFont="1" applyBorder="1" applyAlignment="1">
      <alignment horizontal="center" vertical="center"/>
    </xf>
    <xf numFmtId="0" fontId="0" fillId="0" borderId="0" xfId="0" applyAlignment="1">
      <alignment vertical="top" wrapText="1"/>
    </xf>
    <xf numFmtId="9" fontId="19" fillId="7" borderId="1" xfId="2" applyFont="1" applyFill="1" applyBorder="1" applyAlignment="1">
      <alignment horizontal="center" vertical="center" wrapText="1"/>
    </xf>
    <xf numFmtId="9" fontId="19" fillId="7" borderId="1" xfId="2" applyFont="1" applyFill="1" applyBorder="1" applyAlignment="1">
      <alignment horizontal="center" vertical="center"/>
    </xf>
    <xf numFmtId="0" fontId="19" fillId="7" borderId="1" xfId="0" applyFont="1" applyFill="1" applyBorder="1" applyAlignment="1">
      <alignment horizontal="center" vertical="center" wrapText="1"/>
    </xf>
    <xf numFmtId="14" fontId="19" fillId="7" borderId="1" xfId="0" applyNumberFormat="1" applyFont="1" applyFill="1" applyBorder="1" applyAlignment="1">
      <alignment horizontal="center" vertical="center" wrapText="1"/>
    </xf>
    <xf numFmtId="9" fontId="19" fillId="0" borderId="1" xfId="2" applyFont="1" applyBorder="1" applyAlignment="1">
      <alignment horizontal="center" vertical="center" wrapText="1"/>
    </xf>
    <xf numFmtId="9" fontId="20" fillId="0" borderId="1" xfId="2" applyFont="1" applyBorder="1" applyAlignment="1">
      <alignment horizontal="center" vertical="center" wrapText="1"/>
    </xf>
    <xf numFmtId="9" fontId="20" fillId="0" borderId="1" xfId="2" applyFont="1" applyBorder="1" applyAlignment="1">
      <alignment horizontal="center" vertical="center"/>
    </xf>
    <xf numFmtId="0" fontId="23" fillId="0" borderId="1" xfId="0" applyFont="1" applyFill="1" applyBorder="1" applyAlignment="1">
      <alignment horizontal="left" vertical="top" wrapText="1"/>
    </xf>
    <xf numFmtId="14" fontId="23" fillId="0" borderId="1" xfId="0" applyNumberFormat="1" applyFont="1" applyFill="1" applyBorder="1" applyAlignment="1">
      <alignment horizontal="left" vertical="top" wrapText="1"/>
    </xf>
    <xf numFmtId="14" fontId="19" fillId="0" borderId="1" xfId="0" applyNumberFormat="1" applyFont="1" applyBorder="1" applyAlignment="1">
      <alignment horizontal="left" vertical="top" wrapText="1"/>
    </xf>
    <xf numFmtId="0" fontId="5" fillId="0" borderId="0" xfId="1" applyAlignment="1">
      <alignment vertical="top"/>
    </xf>
    <xf numFmtId="14" fontId="5" fillId="0" borderId="1" xfId="1" applyNumberFormat="1" applyFill="1" applyBorder="1" applyAlignment="1">
      <alignment horizontal="left" vertical="top" wrapText="1"/>
    </xf>
    <xf numFmtId="0" fontId="5" fillId="0" borderId="1" xfId="1" applyBorder="1" applyAlignment="1">
      <alignment vertical="top"/>
    </xf>
    <xf numFmtId="14" fontId="18" fillId="0" borderId="1" xfId="1" applyNumberFormat="1" applyFont="1" applyFill="1" applyBorder="1" applyAlignment="1">
      <alignment horizontal="left" vertical="top" wrapText="1"/>
    </xf>
    <xf numFmtId="0" fontId="13" fillId="10" borderId="1" xfId="0" applyFont="1" applyFill="1" applyBorder="1" applyAlignment="1">
      <alignment horizontal="center" vertical="center" wrapText="1"/>
    </xf>
    <xf numFmtId="0" fontId="16" fillId="0" borderId="11" xfId="1" applyFont="1" applyBorder="1" applyAlignment="1">
      <alignment horizontal="center" vertical="top" wrapText="1"/>
    </xf>
    <xf numFmtId="0" fontId="16" fillId="0" borderId="12" xfId="1" applyFont="1" applyBorder="1" applyAlignment="1">
      <alignment horizontal="center" vertical="top" wrapText="1"/>
    </xf>
    <xf numFmtId="0" fontId="16" fillId="0" borderId="13" xfId="1" applyFont="1" applyBorder="1" applyAlignment="1">
      <alignment horizontal="center" vertical="top" wrapText="1"/>
    </xf>
    <xf numFmtId="0" fontId="16" fillId="0" borderId="14" xfId="1" applyFont="1" applyBorder="1" applyAlignment="1">
      <alignment horizontal="center" vertical="top" wrapText="1"/>
    </xf>
    <xf numFmtId="0" fontId="16" fillId="0" borderId="0" xfId="1" applyFont="1" applyBorder="1" applyAlignment="1">
      <alignment horizontal="center" vertical="top" wrapText="1"/>
    </xf>
    <xf numFmtId="0" fontId="16" fillId="0" borderId="15" xfId="1" applyFont="1" applyBorder="1" applyAlignment="1">
      <alignment horizontal="center" vertical="top" wrapText="1"/>
    </xf>
    <xf numFmtId="0" fontId="16" fillId="0" borderId="16" xfId="1" applyFont="1" applyBorder="1" applyAlignment="1">
      <alignment horizontal="center" vertical="top" wrapText="1"/>
    </xf>
    <xf numFmtId="0" fontId="16" fillId="0" borderId="17" xfId="1" applyFont="1" applyBorder="1" applyAlignment="1">
      <alignment horizontal="center" vertical="top" wrapText="1"/>
    </xf>
    <xf numFmtId="0" fontId="16" fillId="0" borderId="18" xfId="1" applyFont="1" applyBorder="1" applyAlignment="1">
      <alignment horizontal="center" vertical="top" wrapText="1"/>
    </xf>
    <xf numFmtId="0" fontId="0" fillId="0" borderId="1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center" vertical="top" wrapText="1"/>
    </xf>
    <xf numFmtId="0" fontId="12" fillId="0" borderId="0"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9"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7" fillId="13" borderId="24"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3" borderId="26"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3"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2" fillId="7"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6" fillId="0" borderId="1" xfId="0" applyFont="1" applyFill="1" applyBorder="1" applyAlignment="1">
      <alignment horizontal="justify" vertical="center"/>
    </xf>
    <xf numFmtId="0" fontId="9" fillId="0" borderId="1" xfId="0" applyFont="1" applyBorder="1" applyAlignment="1">
      <alignment horizontal="center" vertical="center"/>
    </xf>
    <xf numFmtId="0" fontId="2" fillId="7"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8" borderId="1" xfId="0" applyFont="1" applyFill="1" applyBorder="1" applyAlignment="1">
      <alignment horizontal="center" vertical="center"/>
    </xf>
    <xf numFmtId="0" fontId="2" fillId="0" borderId="1" xfId="0" applyFont="1" applyBorder="1" applyAlignment="1">
      <alignment horizontal="center"/>
    </xf>
    <xf numFmtId="0" fontId="2" fillId="9" borderId="1" xfId="0" applyFont="1" applyFill="1" applyBorder="1" applyAlignment="1">
      <alignment horizontal="center" vertical="center"/>
    </xf>
    <xf numFmtId="0" fontId="9"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6" fillId="7" borderId="1" xfId="0" applyFont="1" applyFill="1" applyBorder="1" applyAlignment="1">
      <alignment horizontal="justify" vertical="center" wrapText="1"/>
    </xf>
    <xf numFmtId="0" fontId="6" fillId="10" borderId="1" xfId="0" applyFont="1" applyFill="1" applyBorder="1" applyAlignment="1">
      <alignment horizontal="center" vertical="center"/>
    </xf>
    <xf numFmtId="0" fontId="2" fillId="0" borderId="1" xfId="0" applyFont="1" applyBorder="1" applyAlignment="1">
      <alignment horizontal="center" vertical="center" wrapText="1"/>
    </xf>
    <xf numFmtId="0" fontId="1" fillId="9"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1" fillId="7" borderId="1" xfId="0" applyFont="1" applyFill="1" applyBorder="1" applyAlignment="1">
      <alignment horizontal="justify" vertical="center" wrapText="1"/>
    </xf>
    <xf numFmtId="0" fontId="2" fillId="7"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8" borderId="1" xfId="0" applyFont="1" applyFill="1" applyBorder="1" applyAlignment="1">
      <alignment horizontal="center" vertical="center"/>
    </xf>
    <xf numFmtId="0" fontId="2" fillId="10"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justify"/>
    </xf>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cellXfs>
  <cellStyles count="3">
    <cellStyle name="Hipervínculo" xfId="1" builtinId="8"/>
    <cellStyle name="Normal" xfId="0" builtinId="0"/>
    <cellStyle name="Porcentaje" xfId="2" builtinId="5"/>
  </cellStyles>
  <dxfs count="108">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ill>
        <patternFill>
          <bgColor rgb="FF99FFCC"/>
        </patternFill>
      </fill>
    </dxf>
    <dxf>
      <fill>
        <patternFill>
          <bgColor rgb="FFFFFF99"/>
        </patternFill>
      </fill>
    </dxf>
    <dxf>
      <font>
        <b/>
        <i val="0"/>
        <color auto="1"/>
      </font>
      <fill>
        <patternFill patternType="solid">
          <bgColor rgb="FFFFFF00"/>
        </patternFill>
      </fill>
    </dxf>
    <dxf>
      <font>
        <b val="0"/>
        <i val="0"/>
        <color auto="1"/>
      </font>
      <fill>
        <patternFill>
          <bgColor rgb="FFFF0000"/>
        </patternFill>
      </fill>
    </dxf>
    <dxf>
      <fill>
        <patternFill>
          <bgColor rgb="FFFF7C80"/>
        </patternFill>
      </fill>
    </dxf>
    <dxf>
      <font>
        <color theme="0"/>
      </font>
      <fill>
        <patternFill>
          <bgColor rgb="FFFF0000"/>
        </patternFill>
      </fill>
    </dxf>
    <dxf>
      <font>
        <color auto="1"/>
      </font>
      <fill>
        <patternFill>
          <bgColor rgb="FFFFFF00"/>
        </patternFill>
      </fill>
    </dxf>
    <dxf>
      <font>
        <color auto="1"/>
      </font>
      <fill>
        <patternFill>
          <bgColor rgb="FF40F927"/>
        </patternFill>
      </fill>
    </dxf>
    <dxf>
      <font>
        <color theme="0"/>
      </font>
      <fill>
        <patternFill>
          <bgColor rgb="FFFF0000"/>
        </patternFill>
      </fill>
    </dxf>
    <dxf>
      <font>
        <color auto="1"/>
      </font>
      <fill>
        <patternFill>
          <bgColor rgb="FFFFFF00"/>
        </patternFill>
      </fill>
    </dxf>
    <dxf>
      <font>
        <color auto="1"/>
      </font>
      <fill>
        <patternFill>
          <bgColor rgb="FF40F927"/>
        </patternFill>
      </fill>
    </dxf>
    <dxf>
      <font>
        <color theme="0"/>
      </font>
      <fill>
        <patternFill>
          <bgColor rgb="FFFF0000"/>
        </patternFill>
      </fill>
    </dxf>
    <dxf>
      <font>
        <color auto="1"/>
      </font>
      <fill>
        <patternFill>
          <bgColor rgb="FFFFFF00"/>
        </patternFill>
      </fill>
    </dxf>
    <dxf>
      <font>
        <color auto="1"/>
      </font>
      <fill>
        <patternFill>
          <bgColor rgb="FF40F927"/>
        </patternFill>
      </fill>
    </dxf>
    <dxf>
      <font>
        <color theme="0"/>
      </font>
      <fill>
        <patternFill>
          <bgColor rgb="FFFF0000"/>
        </patternFill>
      </fill>
    </dxf>
    <dxf>
      <font>
        <color auto="1"/>
      </font>
      <fill>
        <patternFill>
          <bgColor rgb="FFFFFF00"/>
        </patternFill>
      </fill>
    </dxf>
    <dxf>
      <font>
        <color auto="1"/>
      </font>
      <fill>
        <patternFill>
          <bgColor rgb="FF40F927"/>
        </patternFill>
      </fill>
    </dxf>
    <dxf>
      <font>
        <color theme="0"/>
      </font>
      <fill>
        <patternFill>
          <bgColor rgb="FFFF0000"/>
        </patternFill>
      </fill>
    </dxf>
    <dxf>
      <font>
        <color auto="1"/>
      </font>
      <fill>
        <patternFill>
          <bgColor rgb="FFFFFF00"/>
        </patternFill>
      </fill>
    </dxf>
    <dxf>
      <font>
        <color auto="1"/>
      </font>
      <fill>
        <patternFill>
          <bgColor rgb="FF40F927"/>
        </patternFill>
      </fill>
    </dxf>
  </dxfs>
  <tableStyles count="0" defaultTableStyle="TableStyleMedium2" defaultPivotStyle="PivotStyleLight16"/>
  <colors>
    <mruColors>
      <color rgb="FFFFCDCD"/>
      <color rgb="FFFFCCFF"/>
      <color rgb="FF40F927"/>
      <color rgb="FFCCCCFF"/>
      <color rgb="FFD9FFEC"/>
      <color rgb="FFEBFFFF"/>
      <color rgb="FFCCFFFF"/>
      <color rgb="FF99FFCC"/>
      <color rgb="FFFF7C80"/>
      <color rgb="FF1A36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630292</xdr:colOff>
      <xdr:row>4</xdr:row>
      <xdr:rowOff>177800</xdr:rowOff>
    </xdr:to>
    <xdr:pic>
      <xdr:nvPicPr>
        <xdr:cNvPr id="3" name="Imagen 2">
          <a:extLst>
            <a:ext uri="{FF2B5EF4-FFF2-40B4-BE49-F238E27FC236}">
              <a16:creationId xmlns:a16="http://schemas.microsoft.com/office/drawing/2014/main" id="{91025735-EC22-42F0-8B2C-F15811EB34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2268592" cy="876300"/>
        </a:xfrm>
        <a:prstGeom prst="rect">
          <a:avLst/>
        </a:prstGeom>
      </xdr:spPr>
    </xdr:pic>
    <xdr:clientData/>
  </xdr:twoCellAnchor>
  <xdr:twoCellAnchor>
    <xdr:from>
      <xdr:col>4</xdr:col>
      <xdr:colOff>139700</xdr:colOff>
      <xdr:row>0</xdr:row>
      <xdr:rowOff>69850</xdr:rowOff>
    </xdr:from>
    <xdr:to>
      <xdr:col>19</xdr:col>
      <xdr:colOff>654050</xdr:colOff>
      <xdr:row>4</xdr:row>
      <xdr:rowOff>177800</xdr:rowOff>
    </xdr:to>
    <xdr:sp macro="" textlink="">
      <xdr:nvSpPr>
        <xdr:cNvPr id="4" name="CuadroTexto 3">
          <a:extLst>
            <a:ext uri="{FF2B5EF4-FFF2-40B4-BE49-F238E27FC236}">
              <a16:creationId xmlns:a16="http://schemas.microsoft.com/office/drawing/2014/main" id="{6D1B53F5-C46C-4424-B8DB-76CAFF2D0720}"/>
            </a:ext>
          </a:extLst>
        </xdr:cNvPr>
        <xdr:cNvSpPr txBox="1"/>
      </xdr:nvSpPr>
      <xdr:spPr>
        <a:xfrm>
          <a:off x="2451100" y="69850"/>
          <a:ext cx="9086850" cy="84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b="1">
              <a:latin typeface="Arial" panose="020B0604020202020204" pitchFamily="34" charset="0"/>
              <a:cs typeface="Arial" panose="020B0604020202020204" pitchFamily="34" charset="0"/>
            </a:rPr>
            <a:t>PLAN ANTICORRUPCIÓN</a:t>
          </a:r>
          <a:r>
            <a:rPr lang="es-MX" sz="1400" b="1" baseline="0">
              <a:latin typeface="Arial" panose="020B0604020202020204" pitchFamily="34" charset="0"/>
              <a:cs typeface="Arial" panose="020B0604020202020204" pitchFamily="34" charset="0"/>
            </a:rPr>
            <a:t> Y ATENCIÓN AL CIUDADANO VIGENCIA 2024</a:t>
          </a:r>
        </a:p>
        <a:p>
          <a:pPr algn="ctr"/>
          <a:r>
            <a:rPr lang="es-MX" sz="1400" b="1" baseline="0">
              <a:latin typeface="Arial" panose="020B0604020202020204" pitchFamily="34" charset="0"/>
              <a:cs typeface="Arial" panose="020B0604020202020204" pitchFamily="34" charset="0"/>
            </a:rPr>
            <a:t>HOSPITAL DEPARTAMENTAL SAN RAFAEL DE ZARZAL E.S.E.</a:t>
          </a:r>
          <a:endParaRPr lang="es-MX" sz="14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78240</xdr:colOff>
      <xdr:row>0</xdr:row>
      <xdr:rowOff>123597</xdr:rowOff>
    </xdr:from>
    <xdr:to>
      <xdr:col>1</xdr:col>
      <xdr:colOff>438128</xdr:colOff>
      <xdr:row>4</xdr:row>
      <xdr:rowOff>107830</xdr:rowOff>
    </xdr:to>
    <xdr:pic>
      <xdr:nvPicPr>
        <xdr:cNvPr id="3" name="Imagen 2">
          <a:extLst>
            <a:ext uri="{FF2B5EF4-FFF2-40B4-BE49-F238E27FC236}">
              <a16:creationId xmlns:a16="http://schemas.microsoft.com/office/drawing/2014/main" id="{F52944AB-C171-47D5-95CD-DA317630BE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40" y="123597"/>
          <a:ext cx="2038669" cy="841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83342</xdr:colOff>
      <xdr:row>0</xdr:row>
      <xdr:rowOff>119060</xdr:rowOff>
    </xdr:from>
    <xdr:to>
      <xdr:col>1</xdr:col>
      <xdr:colOff>443230</xdr:colOff>
      <xdr:row>4</xdr:row>
      <xdr:rowOff>103293</xdr:rowOff>
    </xdr:to>
    <xdr:pic>
      <xdr:nvPicPr>
        <xdr:cNvPr id="5" name="Imagen 4">
          <a:extLst>
            <a:ext uri="{FF2B5EF4-FFF2-40B4-BE49-F238E27FC236}">
              <a16:creationId xmlns:a16="http://schemas.microsoft.com/office/drawing/2014/main" id="{E03004C8-227C-4BE5-93DA-2BAC90EFE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2" y="119060"/>
          <a:ext cx="2038669" cy="8414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83342</xdr:colOff>
      <xdr:row>0</xdr:row>
      <xdr:rowOff>119060</xdr:rowOff>
    </xdr:from>
    <xdr:to>
      <xdr:col>1</xdr:col>
      <xdr:colOff>443230</xdr:colOff>
      <xdr:row>4</xdr:row>
      <xdr:rowOff>103293</xdr:rowOff>
    </xdr:to>
    <xdr:pic>
      <xdr:nvPicPr>
        <xdr:cNvPr id="4" name="Imagen 3">
          <a:extLst>
            <a:ext uri="{FF2B5EF4-FFF2-40B4-BE49-F238E27FC236}">
              <a16:creationId xmlns:a16="http://schemas.microsoft.com/office/drawing/2014/main" id="{C6C9FDDB-C450-43B4-A2AC-E7391F522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2" y="119060"/>
          <a:ext cx="2038669" cy="841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83342</xdr:colOff>
      <xdr:row>0</xdr:row>
      <xdr:rowOff>119060</xdr:rowOff>
    </xdr:from>
    <xdr:to>
      <xdr:col>1</xdr:col>
      <xdr:colOff>443230</xdr:colOff>
      <xdr:row>4</xdr:row>
      <xdr:rowOff>103293</xdr:rowOff>
    </xdr:to>
    <xdr:pic>
      <xdr:nvPicPr>
        <xdr:cNvPr id="4" name="Imagen 3">
          <a:extLst>
            <a:ext uri="{FF2B5EF4-FFF2-40B4-BE49-F238E27FC236}">
              <a16:creationId xmlns:a16="http://schemas.microsoft.com/office/drawing/2014/main" id="{15D2D45F-0108-46A6-A072-9BB86E0DB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2" y="119060"/>
          <a:ext cx="2038669" cy="8414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83342</xdr:colOff>
      <xdr:row>0</xdr:row>
      <xdr:rowOff>119060</xdr:rowOff>
    </xdr:from>
    <xdr:to>
      <xdr:col>1</xdr:col>
      <xdr:colOff>443230</xdr:colOff>
      <xdr:row>4</xdr:row>
      <xdr:rowOff>103293</xdr:rowOff>
    </xdr:to>
    <xdr:pic>
      <xdr:nvPicPr>
        <xdr:cNvPr id="4" name="Imagen 3">
          <a:extLst>
            <a:ext uri="{FF2B5EF4-FFF2-40B4-BE49-F238E27FC236}">
              <a16:creationId xmlns:a16="http://schemas.microsoft.com/office/drawing/2014/main" id="{EA2F27A7-3EF8-43EB-AA1E-D85279F64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2" y="119060"/>
          <a:ext cx="2038669" cy="8414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1270000</xdr:colOff>
      <xdr:row>1</xdr:row>
      <xdr:rowOff>95250</xdr:rowOff>
    </xdr:from>
    <xdr:to>
      <xdr:col>2</xdr:col>
      <xdr:colOff>889000</xdr:colOff>
      <xdr:row>4</xdr:row>
      <xdr:rowOff>577850</xdr:rowOff>
    </xdr:to>
    <xdr:pic>
      <xdr:nvPicPr>
        <xdr:cNvPr id="14825" name="Imagen 1">
          <a:extLst>
            <a:ext uri="{FF2B5EF4-FFF2-40B4-BE49-F238E27FC236}">
              <a16:creationId xmlns:a16="http://schemas.microsoft.com/office/drawing/2014/main" id="{D1B89210-971E-496B-9089-9EE28E6CAA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100" y="285750"/>
          <a:ext cx="1384300" cy="103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hospitalsanrafaelzarzal.gov.co/4-12-planes-institucionales-decreto-612-de-2018/" TargetMode="External"/><Relationship Id="rId2" Type="http://schemas.openxmlformats.org/officeDocument/2006/relationships/hyperlink" Target="https://www.ant.hospitalsanrafaelzarzal.gov.co/3-2-1-Informaci%C3%B3n-de-gesti%C3%B3n-contractual-en-el-SECOP/" TargetMode="External"/><Relationship Id="rId1" Type="http://schemas.openxmlformats.org/officeDocument/2006/relationships/hyperlink" Target="https://www.hospitalsanrafaelzarzal.gov.co/denuncia/"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T14"/>
  <sheetViews>
    <sheetView showGridLines="0" workbookViewId="0">
      <selection activeCell="O18" sqref="O18"/>
    </sheetView>
  </sheetViews>
  <sheetFormatPr baseColWidth="10" defaultRowHeight="15" x14ac:dyDescent="0.25"/>
  <cols>
    <col min="1" max="1" width="4.140625" customWidth="1"/>
    <col min="2" max="4" width="9.5703125" customWidth="1"/>
    <col min="5" max="5" width="4.140625" customWidth="1"/>
    <col min="6" max="8" width="9.5703125" customWidth="1"/>
    <col min="9" max="9" width="4.140625" customWidth="1"/>
    <col min="10" max="12" width="9.5703125" customWidth="1"/>
    <col min="13" max="13" width="4.140625" customWidth="1"/>
    <col min="14" max="16" width="9.5703125" customWidth="1"/>
    <col min="17" max="17" width="4.140625" customWidth="1"/>
    <col min="18" max="20" width="9.5703125" customWidth="1"/>
  </cols>
  <sheetData>
    <row r="7" spans="2:20" x14ac:dyDescent="0.25">
      <c r="G7" s="53"/>
      <c r="H7" s="53"/>
      <c r="I7" s="53"/>
    </row>
    <row r="8" spans="2:20" ht="15.75" thickBot="1" x14ac:dyDescent="0.3">
      <c r="G8" s="53"/>
      <c r="H8" s="53"/>
      <c r="I8" s="53"/>
    </row>
    <row r="9" spans="2:20" ht="15" customHeight="1" thickTop="1" x14ac:dyDescent="0.25">
      <c r="B9" s="108" t="s">
        <v>250</v>
      </c>
      <c r="C9" s="109"/>
      <c r="D9" s="110"/>
      <c r="F9" s="108" t="s">
        <v>251</v>
      </c>
      <c r="G9" s="109"/>
      <c r="H9" s="110"/>
      <c r="I9" s="53"/>
      <c r="J9" s="108" t="s">
        <v>252</v>
      </c>
      <c r="K9" s="109"/>
      <c r="L9" s="110"/>
      <c r="N9" s="108" t="s">
        <v>253</v>
      </c>
      <c r="O9" s="109"/>
      <c r="P9" s="110"/>
      <c r="R9" s="108" t="s">
        <v>254</v>
      </c>
      <c r="S9" s="109"/>
      <c r="T9" s="110"/>
    </row>
    <row r="10" spans="2:20" ht="14.45" customHeight="1" x14ac:dyDescent="0.25">
      <c r="B10" s="111"/>
      <c r="C10" s="112"/>
      <c r="D10" s="113"/>
      <c r="F10" s="111"/>
      <c r="G10" s="112"/>
      <c r="H10" s="113"/>
      <c r="J10" s="111"/>
      <c r="K10" s="112"/>
      <c r="L10" s="113"/>
      <c r="N10" s="111"/>
      <c r="O10" s="112"/>
      <c r="P10" s="113"/>
      <c r="R10" s="111"/>
      <c r="S10" s="112"/>
      <c r="T10" s="113"/>
    </row>
    <row r="11" spans="2:20" ht="14.45" customHeight="1" x14ac:dyDescent="0.25">
      <c r="B11" s="111"/>
      <c r="C11" s="112"/>
      <c r="D11" s="113"/>
      <c r="F11" s="111"/>
      <c r="G11" s="112"/>
      <c r="H11" s="113"/>
      <c r="J11" s="111"/>
      <c r="K11" s="112"/>
      <c r="L11" s="113"/>
      <c r="N11" s="111"/>
      <c r="O11" s="112"/>
      <c r="P11" s="113"/>
      <c r="R11" s="111"/>
      <c r="S11" s="112"/>
      <c r="T11" s="113"/>
    </row>
    <row r="12" spans="2:20" ht="15" customHeight="1" thickBot="1" x14ac:dyDescent="0.3">
      <c r="B12" s="114"/>
      <c r="C12" s="115"/>
      <c r="D12" s="116"/>
      <c r="F12" s="114"/>
      <c r="G12" s="115"/>
      <c r="H12" s="116"/>
      <c r="J12" s="114"/>
      <c r="K12" s="115"/>
      <c r="L12" s="116"/>
      <c r="N12" s="114"/>
      <c r="O12" s="115"/>
      <c r="P12" s="116"/>
      <c r="R12" s="114"/>
      <c r="S12" s="115"/>
      <c r="T12" s="116"/>
    </row>
    <row r="13" spans="2:20" ht="18.600000000000001" customHeight="1" thickTop="1" thickBot="1" x14ac:dyDescent="0.3">
      <c r="B13" s="117" t="s">
        <v>255</v>
      </c>
      <c r="C13" s="117"/>
      <c r="D13" s="56">
        <f>COUNTIF('Gestión Riesgos de Corrupción'!$K$8:$K$18,"&gt;="&amp;0.8)/COUNTA('Gestión Riesgos de Corrupción'!$C$8:$C$18)</f>
        <v>0</v>
      </c>
      <c r="F13" s="117" t="s">
        <v>255</v>
      </c>
      <c r="G13" s="117"/>
      <c r="H13" s="56">
        <f>COUNTIF('Racionalización de Trámites'!$K$8:$K$13,"&gt;="&amp;0.8)/COUNTA('Racionalización de Trámites'!$C$8:$C$13)</f>
        <v>0</v>
      </c>
      <c r="J13" s="117" t="s">
        <v>255</v>
      </c>
      <c r="K13" s="117"/>
      <c r="L13" s="56">
        <f>COUNTIF('Rendición de Cuentas'!$K$8:$K$25,"&gt;="&amp;0.8)/COUNTA('Rendición de Cuentas'!$C$8:$C$25)</f>
        <v>0</v>
      </c>
      <c r="N13" s="118" t="s">
        <v>255</v>
      </c>
      <c r="O13" s="119"/>
      <c r="P13" s="56">
        <f>COUNTIF('Atención al Ciudadano'!$K$8:$K$20,"&gt;="&amp;0.8)/COUNTA('Atención al Ciudadano'!$C$8:$C$20)</f>
        <v>0</v>
      </c>
      <c r="R13" s="117" t="s">
        <v>255</v>
      </c>
      <c r="S13" s="117"/>
      <c r="T13" s="56">
        <f>COUNTIF('Transparencia y Acceso a la inf'!$K$8:$K$16,"&gt;="&amp;0.8)/COUNTA('Transparencia y Acceso a la inf'!$C$8:$C$16)</f>
        <v>0</v>
      </c>
    </row>
    <row r="14" spans="2:20" ht="15.75" thickTop="1" x14ac:dyDescent="0.25"/>
  </sheetData>
  <mergeCells count="10">
    <mergeCell ref="R9:T12"/>
    <mergeCell ref="B13:C13"/>
    <mergeCell ref="F13:G13"/>
    <mergeCell ref="J13:K13"/>
    <mergeCell ref="N13:O13"/>
    <mergeCell ref="R13:S13"/>
    <mergeCell ref="B9:D12"/>
    <mergeCell ref="F9:H12"/>
    <mergeCell ref="J9:L12"/>
    <mergeCell ref="N9:P12"/>
  </mergeCells>
  <conditionalFormatting sqref="D13">
    <cfRule type="cellIs" dxfId="107" priority="13" stopIfTrue="1" operator="between">
      <formula>0.8</formula>
      <formula>1</formula>
    </cfRule>
    <cfRule type="cellIs" dxfId="106" priority="14" stopIfTrue="1" operator="between">
      <formula>0.6</formula>
      <formula>0.79</formula>
    </cfRule>
    <cfRule type="cellIs" dxfId="105" priority="15" stopIfTrue="1" operator="lessThanOrEqual">
      <formula>0.59</formula>
    </cfRule>
  </conditionalFormatting>
  <conditionalFormatting sqref="H13">
    <cfRule type="cellIs" dxfId="104" priority="10" stopIfTrue="1" operator="between">
      <formula>0.8</formula>
      <formula>1</formula>
    </cfRule>
    <cfRule type="cellIs" dxfId="103" priority="11" stopIfTrue="1" operator="between">
      <formula>0.6</formula>
      <formula>0.79</formula>
    </cfRule>
    <cfRule type="cellIs" dxfId="102" priority="12" stopIfTrue="1" operator="lessThanOrEqual">
      <formula>0.59</formula>
    </cfRule>
  </conditionalFormatting>
  <conditionalFormatting sqref="L13">
    <cfRule type="cellIs" dxfId="101" priority="7" stopIfTrue="1" operator="between">
      <formula>0.8</formula>
      <formula>1</formula>
    </cfRule>
    <cfRule type="cellIs" dxfId="100" priority="8" stopIfTrue="1" operator="between">
      <formula>0.6</formula>
      <formula>0.79</formula>
    </cfRule>
    <cfRule type="cellIs" dxfId="99" priority="9" stopIfTrue="1" operator="lessThanOrEqual">
      <formula>0.59</formula>
    </cfRule>
  </conditionalFormatting>
  <conditionalFormatting sqref="P13">
    <cfRule type="cellIs" dxfId="98" priority="4" stopIfTrue="1" operator="between">
      <formula>0.8</formula>
      <formula>1</formula>
    </cfRule>
    <cfRule type="cellIs" dxfId="97" priority="5" stopIfTrue="1" operator="between">
      <formula>0.6</formula>
      <formula>0.79</formula>
    </cfRule>
    <cfRule type="cellIs" dxfId="96" priority="6" stopIfTrue="1" operator="lessThanOrEqual">
      <formula>0.59</formula>
    </cfRule>
  </conditionalFormatting>
  <conditionalFormatting sqref="T13">
    <cfRule type="cellIs" dxfId="95" priority="1" stopIfTrue="1" operator="between">
      <formula>0.8</formula>
      <formula>1</formula>
    </cfRule>
    <cfRule type="cellIs" dxfId="94" priority="2" stopIfTrue="1" operator="between">
      <formula>0.6</formula>
      <formula>0.79</formula>
    </cfRule>
    <cfRule type="cellIs" dxfId="93" priority="3" stopIfTrue="1" operator="lessThanOrEqual">
      <formula>0.59</formula>
    </cfRule>
  </conditionalFormatting>
  <hyperlinks>
    <hyperlink ref="B9:D12" location="'Gestión del Riesgo de Corrupció'!A1" display="Gestión del riesgo de corrupción" xr:uid="{00000000-0004-0000-0000-000000000000}"/>
    <hyperlink ref="F9:H12" location="'Racionalización de Trámites'!A1" display="Racionalización de trámites" xr:uid="{00000000-0004-0000-0000-000001000000}"/>
    <hyperlink ref="J9:L12" location="'Rendición de Cuentas'!A1" display="Rendición de cuentas" xr:uid="{00000000-0004-0000-0000-000002000000}"/>
    <hyperlink ref="N9:P12" location="'Atención al Ciudadano'!A1" display="Atención al Ciudadano" xr:uid="{00000000-0004-0000-0000-000003000000}"/>
    <hyperlink ref="R9:T12" location="'Transparencia y Acceso a la inf'!A1" display="Transparencia y acceso a la información pública" xr:uid="{00000000-0004-0000-0000-000004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
  <sheetViews>
    <sheetView showGridLines="0" tabSelected="1" zoomScale="80" zoomScaleNormal="80" zoomScalePageLayoutView="140" workbookViewId="0">
      <selection activeCell="L13" sqref="L13"/>
    </sheetView>
  </sheetViews>
  <sheetFormatPr baseColWidth="10" defaultRowHeight="16.5" x14ac:dyDescent="0.3"/>
  <cols>
    <col min="1" max="1" width="25.140625" style="4" customWidth="1"/>
    <col min="2" max="2" width="7.42578125" style="5" customWidth="1"/>
    <col min="3" max="3" width="37.7109375" style="2" customWidth="1"/>
    <col min="4" max="6" width="30.7109375" style="2" customWidth="1"/>
    <col min="7" max="7" width="15.7109375" style="2" customWidth="1"/>
    <col min="8" max="9" width="13.7109375" style="2" customWidth="1"/>
    <col min="10" max="10" width="13.7109375" customWidth="1"/>
    <col min="11" max="11" width="14.7109375" customWidth="1"/>
    <col min="12" max="12" width="36.42578125" customWidth="1"/>
    <col min="13" max="13" width="15.7109375" customWidth="1"/>
    <col min="14" max="14" width="3.7109375" customWidth="1"/>
    <col min="15" max="18" width="11.85546875" bestFit="1" customWidth="1"/>
  </cols>
  <sheetData>
    <row r="1" spans="1:15" ht="16.5" customHeight="1" x14ac:dyDescent="0.25">
      <c r="A1" s="141"/>
      <c r="B1" s="142"/>
      <c r="C1" s="120" t="s">
        <v>245</v>
      </c>
      <c r="D1" s="121"/>
      <c r="E1" s="121"/>
      <c r="F1" s="121"/>
      <c r="G1" s="121"/>
      <c r="H1" s="121"/>
      <c r="I1" s="121"/>
      <c r="J1" s="121"/>
      <c r="K1" s="122"/>
      <c r="L1" s="49" t="s">
        <v>401</v>
      </c>
      <c r="M1" s="63"/>
    </row>
    <row r="2" spans="1:15" ht="16.5" customHeight="1" x14ac:dyDescent="0.25">
      <c r="A2" s="141"/>
      <c r="B2" s="142"/>
      <c r="C2" s="123"/>
      <c r="D2" s="124"/>
      <c r="E2" s="124"/>
      <c r="F2" s="124"/>
      <c r="G2" s="124"/>
      <c r="H2" s="124"/>
      <c r="I2" s="124"/>
      <c r="J2" s="124"/>
      <c r="K2" s="125"/>
      <c r="L2" s="49" t="s">
        <v>402</v>
      </c>
      <c r="M2" s="63"/>
    </row>
    <row r="3" spans="1:15" ht="16.5" customHeight="1" x14ac:dyDescent="0.25">
      <c r="A3" s="141"/>
      <c r="B3" s="142"/>
      <c r="C3" s="126"/>
      <c r="D3" s="127"/>
      <c r="E3" s="127"/>
      <c r="F3" s="127"/>
      <c r="G3" s="127"/>
      <c r="H3" s="127"/>
      <c r="I3" s="127"/>
      <c r="J3" s="127"/>
      <c r="K3" s="128"/>
      <c r="L3" s="49" t="s">
        <v>403</v>
      </c>
      <c r="M3" s="63"/>
    </row>
    <row r="4" spans="1:15" ht="16.5" customHeight="1" x14ac:dyDescent="0.25">
      <c r="A4" s="141"/>
      <c r="B4" s="142"/>
      <c r="C4" s="129" t="s">
        <v>453</v>
      </c>
      <c r="D4" s="130"/>
      <c r="E4" s="130"/>
      <c r="F4" s="130"/>
      <c r="G4" s="130"/>
      <c r="H4" s="130"/>
      <c r="I4" s="130"/>
      <c r="J4" s="130"/>
      <c r="K4" s="131"/>
      <c r="L4" s="49" t="s">
        <v>244</v>
      </c>
      <c r="M4" s="63"/>
    </row>
    <row r="5" spans="1:15" ht="16.5" customHeight="1" x14ac:dyDescent="0.25">
      <c r="A5" s="143"/>
      <c r="B5" s="144"/>
      <c r="C5" s="132"/>
      <c r="D5" s="133"/>
      <c r="E5" s="133"/>
      <c r="F5" s="133"/>
      <c r="G5" s="133"/>
      <c r="H5" s="133"/>
      <c r="I5" s="133"/>
      <c r="J5" s="133"/>
      <c r="K5" s="134"/>
      <c r="L5" s="49" t="s">
        <v>246</v>
      </c>
      <c r="M5" s="63"/>
    </row>
    <row r="6" spans="1:15" ht="21" customHeight="1" x14ac:dyDescent="0.25">
      <c r="A6" s="135" t="s">
        <v>341</v>
      </c>
      <c r="B6" s="136"/>
      <c r="C6" s="136"/>
      <c r="D6" s="136"/>
      <c r="E6" s="136"/>
      <c r="F6" s="136"/>
      <c r="G6" s="136"/>
      <c r="H6" s="136"/>
      <c r="I6" s="136"/>
      <c r="J6" s="136"/>
      <c r="K6" s="136"/>
      <c r="L6" s="137"/>
      <c r="M6" s="64"/>
    </row>
    <row r="7" spans="1:15" s="1" customFormat="1" ht="45" customHeight="1" x14ac:dyDescent="0.25">
      <c r="A7" s="52" t="s">
        <v>0</v>
      </c>
      <c r="B7" s="52" t="s">
        <v>6</v>
      </c>
      <c r="C7" s="52" t="s">
        <v>1</v>
      </c>
      <c r="D7" s="52" t="s">
        <v>2</v>
      </c>
      <c r="E7" s="52" t="s">
        <v>249</v>
      </c>
      <c r="F7" s="52" t="s">
        <v>3</v>
      </c>
      <c r="G7" s="52" t="s">
        <v>4</v>
      </c>
      <c r="H7" s="52" t="s">
        <v>454</v>
      </c>
      <c r="I7" s="52" t="s">
        <v>455</v>
      </c>
      <c r="J7" s="52" t="s">
        <v>456</v>
      </c>
      <c r="K7" s="52" t="s">
        <v>247</v>
      </c>
      <c r="L7" s="52" t="s">
        <v>248</v>
      </c>
      <c r="M7" s="65" t="s">
        <v>364</v>
      </c>
      <c r="O7" s="1" t="s">
        <v>471</v>
      </c>
    </row>
    <row r="8" spans="1:15" ht="60" customHeight="1" x14ac:dyDescent="0.25">
      <c r="A8" s="140" t="s">
        <v>238</v>
      </c>
      <c r="B8" s="54">
        <v>1.1000000000000001</v>
      </c>
      <c r="C8" s="51" t="s">
        <v>354</v>
      </c>
      <c r="D8" s="45" t="s">
        <v>239</v>
      </c>
      <c r="E8" s="45" t="s">
        <v>355</v>
      </c>
      <c r="F8" s="46" t="s">
        <v>429</v>
      </c>
      <c r="G8" s="47">
        <v>45868</v>
      </c>
      <c r="H8" s="71">
        <v>0.5</v>
      </c>
      <c r="I8" s="72"/>
      <c r="J8" s="71"/>
      <c r="K8" s="73"/>
      <c r="L8" s="74"/>
      <c r="M8" s="60"/>
      <c r="N8" s="62">
        <f ca="1">IF(O8="ok",0.1,DAYS360(TODAY(),G8)/30)</f>
        <v>-3.2333333333333334</v>
      </c>
    </row>
    <row r="9" spans="1:15" ht="56.25" customHeight="1" x14ac:dyDescent="0.25">
      <c r="A9" s="140"/>
      <c r="B9" s="54">
        <v>1.2</v>
      </c>
      <c r="C9" s="59" t="s">
        <v>452</v>
      </c>
      <c r="D9" s="59" t="s">
        <v>430</v>
      </c>
      <c r="E9" s="59" t="s">
        <v>431</v>
      </c>
      <c r="F9" s="46" t="s">
        <v>432</v>
      </c>
      <c r="G9" s="47">
        <v>45868</v>
      </c>
      <c r="H9" s="71">
        <v>0.5</v>
      </c>
      <c r="I9" s="72"/>
      <c r="J9" s="71"/>
      <c r="K9" s="73"/>
      <c r="L9" s="74"/>
      <c r="M9" s="60"/>
      <c r="N9" s="62">
        <f t="shared" ref="N9" ca="1" si="0">IF(O9="ok",0.1,DAYS360(TODAY(),G9)/30)</f>
        <v>-3.2333333333333334</v>
      </c>
    </row>
    <row r="10" spans="1:15" ht="54.95" customHeight="1" x14ac:dyDescent="0.25">
      <c r="A10" s="140" t="s">
        <v>353</v>
      </c>
      <c r="B10" s="44">
        <v>2.1</v>
      </c>
      <c r="C10" s="89" t="s">
        <v>407</v>
      </c>
      <c r="D10" s="45" t="s">
        <v>356</v>
      </c>
      <c r="E10" s="45" t="s">
        <v>410</v>
      </c>
      <c r="F10" s="46" t="s">
        <v>433</v>
      </c>
      <c r="G10" s="47">
        <v>46022</v>
      </c>
      <c r="H10" s="71">
        <v>0</v>
      </c>
      <c r="I10" s="72"/>
      <c r="J10" s="71"/>
      <c r="K10" s="73"/>
      <c r="L10" s="74" t="s">
        <v>482</v>
      </c>
      <c r="M10" s="60"/>
      <c r="N10" s="62">
        <f t="shared" ref="N10:N18" ca="1" si="1">IF(O10="ok",0.1,DAYS360(TODAY(),G10)/30)</f>
        <v>1.8</v>
      </c>
    </row>
    <row r="11" spans="1:15" ht="54.95" customHeight="1" x14ac:dyDescent="0.25">
      <c r="A11" s="140"/>
      <c r="B11" s="44">
        <v>2.2000000000000002</v>
      </c>
      <c r="C11" s="89" t="s">
        <v>408</v>
      </c>
      <c r="D11" s="45" t="s">
        <v>356</v>
      </c>
      <c r="E11" s="59" t="s">
        <v>411</v>
      </c>
      <c r="F11" s="46" t="s">
        <v>433</v>
      </c>
      <c r="G11" s="47">
        <v>46022</v>
      </c>
      <c r="H11" s="71">
        <v>0</v>
      </c>
      <c r="I11" s="73"/>
      <c r="J11" s="73"/>
      <c r="K11" s="76"/>
      <c r="L11" s="75" t="s">
        <v>482</v>
      </c>
      <c r="M11" s="69"/>
      <c r="N11" s="62">
        <f t="shared" ca="1" si="1"/>
        <v>1.8</v>
      </c>
    </row>
    <row r="12" spans="1:15" ht="54.95" customHeight="1" x14ac:dyDescent="0.25">
      <c r="A12" s="140"/>
      <c r="B12" s="44">
        <v>2.2999999999999998</v>
      </c>
      <c r="C12" s="89" t="s">
        <v>409</v>
      </c>
      <c r="D12" s="59" t="s">
        <v>356</v>
      </c>
      <c r="E12" s="59" t="s">
        <v>412</v>
      </c>
      <c r="F12" s="46" t="s">
        <v>433</v>
      </c>
      <c r="G12" s="47">
        <v>46022</v>
      </c>
      <c r="H12" s="71">
        <v>0</v>
      </c>
      <c r="I12" s="73"/>
      <c r="J12" s="73"/>
      <c r="K12" s="76"/>
      <c r="L12" s="75" t="s">
        <v>481</v>
      </c>
      <c r="M12" s="69"/>
      <c r="N12" s="62">
        <f t="shared" ref="N12" ca="1" si="2">IF(O12="ok",0.1,DAYS360(TODAY(),G12)/30)</f>
        <v>1.8</v>
      </c>
    </row>
    <row r="13" spans="1:15" ht="54.95" customHeight="1" x14ac:dyDescent="0.25">
      <c r="A13" s="140"/>
      <c r="B13" s="44">
        <v>2.4</v>
      </c>
      <c r="C13" s="46" t="s">
        <v>405</v>
      </c>
      <c r="D13" s="45" t="s">
        <v>406</v>
      </c>
      <c r="E13" s="45" t="s">
        <v>357</v>
      </c>
      <c r="F13" s="46" t="s">
        <v>358</v>
      </c>
      <c r="G13" s="47">
        <v>46022</v>
      </c>
      <c r="H13" s="71">
        <v>0</v>
      </c>
      <c r="I13" s="73"/>
      <c r="J13" s="73"/>
      <c r="K13" s="76"/>
      <c r="L13" s="75"/>
      <c r="M13" s="69"/>
      <c r="N13" s="62">
        <f t="shared" ca="1" si="1"/>
        <v>1.8</v>
      </c>
    </row>
    <row r="14" spans="1:15" ht="54.95" customHeight="1" x14ac:dyDescent="0.25">
      <c r="A14" s="140"/>
      <c r="B14" s="44">
        <v>2.5</v>
      </c>
      <c r="C14" s="45" t="s">
        <v>359</v>
      </c>
      <c r="D14" s="45" t="s">
        <v>360</v>
      </c>
      <c r="E14" s="45" t="s">
        <v>357</v>
      </c>
      <c r="F14" s="46" t="s">
        <v>358</v>
      </c>
      <c r="G14" s="47">
        <v>46022</v>
      </c>
      <c r="H14" s="71">
        <v>0</v>
      </c>
      <c r="I14" s="72"/>
      <c r="J14" s="71"/>
      <c r="K14" s="76"/>
      <c r="L14" s="75"/>
      <c r="M14" s="69"/>
      <c r="N14" s="62">
        <f t="shared" ca="1" si="1"/>
        <v>1.8</v>
      </c>
    </row>
    <row r="15" spans="1:15" ht="54.95" customHeight="1" x14ac:dyDescent="0.25">
      <c r="A15" s="140"/>
      <c r="B15" s="44">
        <v>2.6</v>
      </c>
      <c r="C15" s="59" t="s">
        <v>361</v>
      </c>
      <c r="D15" s="59" t="s">
        <v>362</v>
      </c>
      <c r="E15" s="59" t="s">
        <v>357</v>
      </c>
      <c r="F15" s="46" t="s">
        <v>358</v>
      </c>
      <c r="G15" s="47">
        <v>46022</v>
      </c>
      <c r="H15" s="71">
        <v>0</v>
      </c>
      <c r="I15" s="72"/>
      <c r="J15" s="71"/>
      <c r="K15" s="76"/>
      <c r="L15" s="75"/>
      <c r="M15" s="69"/>
      <c r="N15" s="62">
        <f t="shared" ref="N15" ca="1" si="3">IF(O15="ok",0.1,DAYS360(TODAY(),G15)/30)</f>
        <v>1.8</v>
      </c>
    </row>
    <row r="16" spans="1:15" ht="60" customHeight="1" x14ac:dyDescent="0.25">
      <c r="A16" s="57" t="s">
        <v>352</v>
      </c>
      <c r="B16" s="44">
        <v>3.1</v>
      </c>
      <c r="C16" s="45" t="s">
        <v>436</v>
      </c>
      <c r="D16" s="45" t="s">
        <v>440</v>
      </c>
      <c r="E16" s="45" t="s">
        <v>260</v>
      </c>
      <c r="F16" s="46" t="s">
        <v>434</v>
      </c>
      <c r="G16" s="47">
        <v>46022</v>
      </c>
      <c r="H16" s="71">
        <v>0</v>
      </c>
      <c r="I16" s="72"/>
      <c r="J16" s="71"/>
      <c r="K16" s="76"/>
      <c r="L16" s="75"/>
      <c r="M16" s="69"/>
      <c r="N16" s="62">
        <f t="shared" ca="1" si="1"/>
        <v>1.8</v>
      </c>
    </row>
    <row r="17" spans="1:14" ht="57" x14ac:dyDescent="0.25">
      <c r="A17" s="138" t="s">
        <v>351</v>
      </c>
      <c r="B17" s="44">
        <v>4.0999999999999996</v>
      </c>
      <c r="C17" s="45" t="s">
        <v>257</v>
      </c>
      <c r="D17" s="45" t="s">
        <v>428</v>
      </c>
      <c r="E17" s="45" t="s">
        <v>258</v>
      </c>
      <c r="F17" s="46" t="s">
        <v>435</v>
      </c>
      <c r="G17" s="47">
        <v>46022</v>
      </c>
      <c r="H17" s="71">
        <f>1/2</f>
        <v>0.5</v>
      </c>
      <c r="I17" s="72"/>
      <c r="J17" s="71"/>
      <c r="K17" s="76"/>
      <c r="L17" s="75" t="s">
        <v>493</v>
      </c>
      <c r="M17" s="69"/>
      <c r="N17" s="62">
        <f t="shared" ca="1" si="1"/>
        <v>1.8</v>
      </c>
    </row>
    <row r="18" spans="1:14" ht="82.5" customHeight="1" x14ac:dyDescent="0.25">
      <c r="A18" s="139"/>
      <c r="B18" s="44">
        <v>4.2</v>
      </c>
      <c r="C18" s="45" t="s">
        <v>256</v>
      </c>
      <c r="D18" s="45" t="s">
        <v>363</v>
      </c>
      <c r="E18" s="45" t="s">
        <v>259</v>
      </c>
      <c r="F18" s="46" t="s">
        <v>435</v>
      </c>
      <c r="G18" s="47">
        <v>46022</v>
      </c>
      <c r="H18" s="71">
        <f>1/3</f>
        <v>0.33333333333333331</v>
      </c>
      <c r="I18" s="72"/>
      <c r="J18" s="71"/>
      <c r="K18" s="76"/>
      <c r="L18" s="75" t="s">
        <v>494</v>
      </c>
      <c r="M18" s="69"/>
      <c r="N18" s="62">
        <f t="shared" ca="1" si="1"/>
        <v>1.8</v>
      </c>
    </row>
  </sheetData>
  <mergeCells count="7">
    <mergeCell ref="C1:K3"/>
    <mergeCell ref="C4:K5"/>
    <mergeCell ref="A6:L6"/>
    <mergeCell ref="A17:A18"/>
    <mergeCell ref="A10:A15"/>
    <mergeCell ref="A8:A9"/>
    <mergeCell ref="A1:B5"/>
  </mergeCells>
  <phoneticPr fontId="15" type="noConversion"/>
  <conditionalFormatting sqref="N8 N10:N11 N16:N18">
    <cfRule type="cellIs" dxfId="92" priority="34" operator="equal">
      <formula>0</formula>
    </cfRule>
    <cfRule type="cellIs" dxfId="91" priority="35" operator="lessThan">
      <formula>0</formula>
    </cfRule>
  </conditionalFormatting>
  <conditionalFormatting sqref="N8 N10:N11 N16:N18">
    <cfRule type="cellIs" dxfId="90" priority="33" operator="equal">
      <formula>1</formula>
    </cfRule>
  </conditionalFormatting>
  <conditionalFormatting sqref="N8 N10:N11 N16:N18">
    <cfRule type="cellIs" dxfId="89" priority="32" operator="equal">
      <formula>2</formula>
    </cfRule>
  </conditionalFormatting>
  <conditionalFormatting sqref="N8 N10:N11 N16:N18">
    <cfRule type="cellIs" dxfId="88" priority="31" operator="equal">
      <formula>0.1</formula>
    </cfRule>
  </conditionalFormatting>
  <conditionalFormatting sqref="N13:N14">
    <cfRule type="cellIs" dxfId="87" priority="29" operator="equal">
      <formula>0</formula>
    </cfRule>
    <cfRule type="cellIs" dxfId="86" priority="30" operator="lessThan">
      <formula>0</formula>
    </cfRule>
  </conditionalFormatting>
  <conditionalFormatting sqref="N13:N14">
    <cfRule type="cellIs" dxfId="85" priority="28" operator="equal">
      <formula>1</formula>
    </cfRule>
  </conditionalFormatting>
  <conditionalFormatting sqref="N13:N14">
    <cfRule type="cellIs" dxfId="84" priority="27" operator="equal">
      <formula>2</formula>
    </cfRule>
  </conditionalFormatting>
  <conditionalFormatting sqref="N13:N14">
    <cfRule type="cellIs" dxfId="83" priority="26" operator="equal">
      <formula>0.1</formula>
    </cfRule>
  </conditionalFormatting>
  <conditionalFormatting sqref="N9">
    <cfRule type="cellIs" dxfId="82" priority="19" operator="equal">
      <formula>0</formula>
    </cfRule>
    <cfRule type="cellIs" dxfId="81" priority="20" operator="lessThan">
      <formula>0</formula>
    </cfRule>
  </conditionalFormatting>
  <conditionalFormatting sqref="N9">
    <cfRule type="cellIs" dxfId="80" priority="18" operator="equal">
      <formula>1</formula>
    </cfRule>
  </conditionalFormatting>
  <conditionalFormatting sqref="N9">
    <cfRule type="cellIs" dxfId="79" priority="17" operator="equal">
      <formula>2</formula>
    </cfRule>
  </conditionalFormatting>
  <conditionalFormatting sqref="N9">
    <cfRule type="cellIs" dxfId="78" priority="16" operator="equal">
      <formula>0.1</formula>
    </cfRule>
  </conditionalFormatting>
  <conditionalFormatting sqref="N12">
    <cfRule type="cellIs" dxfId="77" priority="14" operator="equal">
      <formula>0</formula>
    </cfRule>
    <cfRule type="cellIs" dxfId="76" priority="15" operator="lessThan">
      <formula>0</formula>
    </cfRule>
  </conditionalFormatting>
  <conditionalFormatting sqref="N12">
    <cfRule type="cellIs" dxfId="75" priority="13" operator="equal">
      <formula>1</formula>
    </cfRule>
  </conditionalFormatting>
  <conditionalFormatting sqref="N12">
    <cfRule type="cellIs" dxfId="74" priority="12" operator="equal">
      <formula>2</formula>
    </cfRule>
  </conditionalFormatting>
  <conditionalFormatting sqref="N12">
    <cfRule type="cellIs" dxfId="73" priority="11" operator="equal">
      <formula>0.1</formula>
    </cfRule>
  </conditionalFormatting>
  <conditionalFormatting sqref="N15">
    <cfRule type="cellIs" dxfId="72" priority="9" operator="equal">
      <formula>0</formula>
    </cfRule>
    <cfRule type="cellIs" dxfId="71" priority="10" operator="lessThan">
      <formula>0</formula>
    </cfRule>
  </conditionalFormatting>
  <conditionalFormatting sqref="N15">
    <cfRule type="cellIs" dxfId="70" priority="8" operator="equal">
      <formula>1</formula>
    </cfRule>
  </conditionalFormatting>
  <conditionalFormatting sqref="N15">
    <cfRule type="cellIs" dxfId="69" priority="7" operator="equal">
      <formula>2</formula>
    </cfRule>
  </conditionalFormatting>
  <conditionalFormatting sqref="N15">
    <cfRule type="cellIs" dxfId="68" priority="6" operator="equal">
      <formula>0.1</formula>
    </cfRule>
  </conditionalFormatting>
  <dataValidations count="1">
    <dataValidation type="decimal" allowBlank="1" showInputMessage="1" showErrorMessage="1" errorTitle="Error de evaluación" error="Por favor ingrese un número entre 0% y 100%" sqref="K8:K18" xr:uid="{00000000-0002-0000-0100-000000000000}">
      <formula1>0</formula1>
      <formula2>1</formula2>
    </dataValidation>
  </dataValidations>
  <pageMargins left="0.7" right="0.7" top="0.75" bottom="0.75" header="0.3" footer="0.3"/>
  <pageSetup paperSize="5" scale="95" orientation="landscape" horizontalDpi="4294967292"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3"/>
  <sheetViews>
    <sheetView showGridLines="0" zoomScale="80" zoomScaleNormal="80" zoomScalePageLayoutView="90" workbookViewId="0">
      <selection activeCell="G8" sqref="G8"/>
    </sheetView>
  </sheetViews>
  <sheetFormatPr baseColWidth="10" defaultRowHeight="16.5" x14ac:dyDescent="0.3"/>
  <cols>
    <col min="1" max="1" width="25.140625" style="4" customWidth="1"/>
    <col min="2" max="2" width="7.42578125" style="5" customWidth="1"/>
    <col min="3" max="3" width="37.7109375" style="2" customWidth="1"/>
    <col min="4" max="6" width="30.7109375" style="2" customWidth="1"/>
    <col min="7" max="7" width="15.7109375" style="2" customWidth="1"/>
    <col min="8" max="8" width="13.7109375" style="2" customWidth="1"/>
    <col min="9" max="10" width="13.7109375" customWidth="1"/>
    <col min="11" max="11" width="14.7109375" customWidth="1"/>
    <col min="12" max="12" width="60.7109375" customWidth="1"/>
    <col min="13" max="13" width="15.7109375" customWidth="1"/>
    <col min="14" max="14" width="3.7109375" customWidth="1"/>
    <col min="15" max="22" width="11.85546875" bestFit="1" customWidth="1"/>
  </cols>
  <sheetData>
    <row r="1" spans="1:22" ht="16.5" customHeight="1" x14ac:dyDescent="0.25">
      <c r="A1" s="141"/>
      <c r="B1" s="142"/>
      <c r="C1" s="120" t="s">
        <v>245</v>
      </c>
      <c r="D1" s="121"/>
      <c r="E1" s="121"/>
      <c r="F1" s="121"/>
      <c r="G1" s="121"/>
      <c r="H1" s="121"/>
      <c r="I1" s="121"/>
      <c r="J1" s="121"/>
      <c r="K1" s="122"/>
      <c r="L1" s="49" t="s">
        <v>401</v>
      </c>
      <c r="M1" s="63"/>
    </row>
    <row r="2" spans="1:22" ht="16.5" customHeight="1" x14ac:dyDescent="0.25">
      <c r="A2" s="141"/>
      <c r="B2" s="142"/>
      <c r="C2" s="123"/>
      <c r="D2" s="124"/>
      <c r="E2" s="124"/>
      <c r="F2" s="124"/>
      <c r="G2" s="124"/>
      <c r="H2" s="124"/>
      <c r="I2" s="124"/>
      <c r="J2" s="124"/>
      <c r="K2" s="125"/>
      <c r="L2" s="49" t="s">
        <v>402</v>
      </c>
      <c r="M2" s="63"/>
    </row>
    <row r="3" spans="1:22" ht="16.5" customHeight="1" x14ac:dyDescent="0.25">
      <c r="A3" s="141"/>
      <c r="B3" s="142"/>
      <c r="C3" s="126"/>
      <c r="D3" s="127"/>
      <c r="E3" s="127"/>
      <c r="F3" s="127"/>
      <c r="G3" s="127"/>
      <c r="H3" s="127"/>
      <c r="I3" s="127"/>
      <c r="J3" s="127"/>
      <c r="K3" s="128"/>
      <c r="L3" s="49" t="s">
        <v>403</v>
      </c>
      <c r="M3" s="63"/>
    </row>
    <row r="4" spans="1:22" ht="16.5" customHeight="1" x14ac:dyDescent="0.25">
      <c r="A4" s="141"/>
      <c r="B4" s="142"/>
      <c r="C4" s="129" t="s">
        <v>453</v>
      </c>
      <c r="D4" s="130"/>
      <c r="E4" s="130"/>
      <c r="F4" s="130"/>
      <c r="G4" s="130"/>
      <c r="H4" s="130"/>
      <c r="I4" s="130"/>
      <c r="J4" s="130"/>
      <c r="K4" s="131"/>
      <c r="L4" s="49" t="s">
        <v>244</v>
      </c>
      <c r="M4" s="63"/>
    </row>
    <row r="5" spans="1:22" ht="16.5" customHeight="1" x14ac:dyDescent="0.25">
      <c r="A5" s="143"/>
      <c r="B5" s="144"/>
      <c r="C5" s="132"/>
      <c r="D5" s="133"/>
      <c r="E5" s="133"/>
      <c r="F5" s="133"/>
      <c r="G5" s="133"/>
      <c r="H5" s="133"/>
      <c r="I5" s="133"/>
      <c r="J5" s="133"/>
      <c r="K5" s="134"/>
      <c r="L5" s="49" t="s">
        <v>246</v>
      </c>
      <c r="M5" s="63"/>
    </row>
    <row r="6" spans="1:22" ht="21" customHeight="1" x14ac:dyDescent="0.25">
      <c r="A6" s="135" t="s">
        <v>342</v>
      </c>
      <c r="B6" s="136"/>
      <c r="C6" s="136"/>
      <c r="D6" s="136"/>
      <c r="E6" s="136"/>
      <c r="F6" s="136"/>
      <c r="G6" s="136"/>
      <c r="H6" s="136"/>
      <c r="I6" s="136"/>
      <c r="J6" s="136"/>
      <c r="K6" s="136"/>
      <c r="L6" s="137"/>
      <c r="M6" s="64"/>
    </row>
    <row r="7" spans="1:22" s="1" customFormat="1" ht="45" customHeight="1" x14ac:dyDescent="0.25">
      <c r="A7" s="52" t="s">
        <v>0</v>
      </c>
      <c r="B7" s="52" t="s">
        <v>6</v>
      </c>
      <c r="C7" s="52" t="s">
        <v>1</v>
      </c>
      <c r="D7" s="52" t="s">
        <v>2</v>
      </c>
      <c r="E7" s="52" t="s">
        <v>249</v>
      </c>
      <c r="F7" s="52" t="s">
        <v>3</v>
      </c>
      <c r="G7" s="52" t="s">
        <v>4</v>
      </c>
      <c r="H7" s="52" t="s">
        <v>457</v>
      </c>
      <c r="I7" s="52" t="s">
        <v>455</v>
      </c>
      <c r="J7" s="52" t="s">
        <v>456</v>
      </c>
      <c r="K7" s="52" t="s">
        <v>247</v>
      </c>
      <c r="L7" s="52" t="s">
        <v>248</v>
      </c>
      <c r="M7" s="65" t="s">
        <v>364</v>
      </c>
    </row>
    <row r="8" spans="1:22" ht="79.5" customHeight="1" x14ac:dyDescent="0.25">
      <c r="A8" s="140" t="s">
        <v>295</v>
      </c>
      <c r="B8" s="44" t="s">
        <v>5</v>
      </c>
      <c r="C8" s="45" t="s">
        <v>266</v>
      </c>
      <c r="D8" s="45" t="s">
        <v>265</v>
      </c>
      <c r="E8" s="45" t="s">
        <v>267</v>
      </c>
      <c r="F8" s="46" t="s">
        <v>392</v>
      </c>
      <c r="G8" s="47">
        <v>45807</v>
      </c>
      <c r="H8" s="97"/>
      <c r="I8" s="91"/>
      <c r="J8" s="71"/>
      <c r="K8" s="73"/>
      <c r="L8" s="74"/>
      <c r="M8" s="60"/>
      <c r="N8" s="62">
        <f ca="1">IF(O8="ok",0.1,DAYS360(TODAY(),G8)/30)</f>
        <v>-5.2333333333333334</v>
      </c>
      <c r="O8" s="68"/>
      <c r="P8" s="43"/>
      <c r="Q8" s="43"/>
      <c r="R8" s="43"/>
      <c r="S8" s="43"/>
      <c r="T8" s="43"/>
      <c r="U8" s="43"/>
      <c r="V8" s="43"/>
    </row>
    <row r="9" spans="1:22" ht="75" customHeight="1" x14ac:dyDescent="0.25">
      <c r="A9" s="140"/>
      <c r="B9" s="44">
        <v>1.2</v>
      </c>
      <c r="C9" s="45" t="s">
        <v>261</v>
      </c>
      <c r="D9" s="45" t="s">
        <v>393</v>
      </c>
      <c r="E9" s="45" t="s">
        <v>262</v>
      </c>
      <c r="F9" s="46" t="s">
        <v>392</v>
      </c>
      <c r="G9" s="47">
        <v>45807</v>
      </c>
      <c r="H9" s="97"/>
      <c r="I9" s="91"/>
      <c r="J9" s="71"/>
      <c r="K9" s="73"/>
      <c r="L9" s="74"/>
      <c r="M9" s="60"/>
      <c r="N9" s="62">
        <f t="shared" ref="N9:N13" ca="1" si="0">IF(O9="ok",0.1,DAYS360(TODAY(),G9)/30)</f>
        <v>-5.2333333333333334</v>
      </c>
      <c r="O9" s="68"/>
      <c r="P9" s="43"/>
      <c r="Q9" s="43"/>
      <c r="R9" s="43"/>
      <c r="S9" s="43"/>
      <c r="T9" s="43"/>
      <c r="U9" s="43"/>
      <c r="V9" s="43"/>
    </row>
    <row r="10" spans="1:22" ht="50.1" customHeight="1" x14ac:dyDescent="0.25">
      <c r="A10" s="140"/>
      <c r="B10" s="44">
        <v>1.3</v>
      </c>
      <c r="C10" s="45" t="s">
        <v>263</v>
      </c>
      <c r="D10" s="45" t="s">
        <v>264</v>
      </c>
      <c r="E10" s="45" t="s">
        <v>394</v>
      </c>
      <c r="F10" s="46" t="s">
        <v>395</v>
      </c>
      <c r="G10" s="47">
        <v>45823</v>
      </c>
      <c r="H10" s="98"/>
      <c r="I10" s="99"/>
      <c r="J10" s="73"/>
      <c r="K10" s="73"/>
      <c r="L10" s="74"/>
      <c r="M10" s="60"/>
      <c r="N10" s="62">
        <f t="shared" ca="1" si="0"/>
        <v>-4.7333333333333334</v>
      </c>
      <c r="O10" s="68"/>
      <c r="P10" s="43"/>
      <c r="Q10" s="43"/>
      <c r="R10" s="43"/>
      <c r="S10" s="43"/>
      <c r="T10" s="43"/>
      <c r="U10" s="43"/>
      <c r="V10" s="43"/>
    </row>
    <row r="11" spans="1:22" ht="57" x14ac:dyDescent="0.25">
      <c r="A11" s="140"/>
      <c r="B11" s="44">
        <v>1.4</v>
      </c>
      <c r="C11" s="45" t="s">
        <v>240</v>
      </c>
      <c r="D11" s="45" t="s">
        <v>396</v>
      </c>
      <c r="E11" s="45" t="s">
        <v>397</v>
      </c>
      <c r="F11" s="46" t="s">
        <v>241</v>
      </c>
      <c r="G11" s="47">
        <v>45823</v>
      </c>
      <c r="H11" s="97"/>
      <c r="I11" s="91"/>
      <c r="J11" s="71"/>
      <c r="K11" s="73"/>
      <c r="L11" s="74"/>
      <c r="M11" s="66"/>
      <c r="N11" s="62">
        <f t="shared" ca="1" si="0"/>
        <v>-4.7333333333333334</v>
      </c>
      <c r="O11" s="68"/>
      <c r="P11" s="43"/>
      <c r="Q11" s="43"/>
      <c r="R11" s="43"/>
      <c r="S11" s="43"/>
      <c r="T11" s="43"/>
      <c r="U11" s="43"/>
      <c r="V11" s="43"/>
    </row>
    <row r="12" spans="1:22" ht="74.25" customHeight="1" x14ac:dyDescent="0.25">
      <c r="A12" s="140"/>
      <c r="B12" s="44">
        <v>1.5</v>
      </c>
      <c r="C12" s="45" t="s">
        <v>346</v>
      </c>
      <c r="D12" s="45" t="s">
        <v>398</v>
      </c>
      <c r="E12" s="45" t="s">
        <v>242</v>
      </c>
      <c r="F12" s="46" t="s">
        <v>399</v>
      </c>
      <c r="G12" s="47">
        <v>45838</v>
      </c>
      <c r="H12" s="97"/>
      <c r="I12" s="91"/>
      <c r="J12" s="71"/>
      <c r="K12" s="73"/>
      <c r="L12" s="74"/>
      <c r="M12" s="61"/>
      <c r="N12" s="62">
        <f t="shared" ca="1" si="0"/>
        <v>-4.2333333333333334</v>
      </c>
      <c r="O12" s="68"/>
      <c r="P12" s="43"/>
      <c r="Q12" s="43"/>
      <c r="R12" s="43"/>
      <c r="S12" s="43"/>
      <c r="T12" s="43"/>
      <c r="U12" s="43"/>
      <c r="V12" s="43"/>
    </row>
    <row r="13" spans="1:22" ht="66" customHeight="1" x14ac:dyDescent="0.25">
      <c r="A13" s="45" t="s">
        <v>296</v>
      </c>
      <c r="B13" s="44">
        <v>2.1</v>
      </c>
      <c r="C13" s="45" t="s">
        <v>347</v>
      </c>
      <c r="D13" s="45" t="s">
        <v>400</v>
      </c>
      <c r="E13" s="45" t="s">
        <v>400</v>
      </c>
      <c r="F13" s="46" t="s">
        <v>75</v>
      </c>
      <c r="G13" s="47">
        <v>45838</v>
      </c>
      <c r="H13" s="97"/>
      <c r="I13" s="91"/>
      <c r="J13" s="71"/>
      <c r="K13" s="73"/>
      <c r="L13" s="74"/>
      <c r="M13" s="61"/>
      <c r="N13" s="62">
        <f t="shared" ca="1" si="0"/>
        <v>-4.2333333333333334</v>
      </c>
      <c r="O13" s="68"/>
      <c r="P13" s="43"/>
      <c r="Q13" s="43"/>
      <c r="R13" s="43"/>
      <c r="S13" s="43"/>
      <c r="T13" s="43"/>
      <c r="U13" s="43"/>
      <c r="V13" s="43"/>
    </row>
  </sheetData>
  <mergeCells count="5">
    <mergeCell ref="A8:A12"/>
    <mergeCell ref="C1:K3"/>
    <mergeCell ref="C4:K5"/>
    <mergeCell ref="A1:B5"/>
    <mergeCell ref="A6:L6"/>
  </mergeCells>
  <conditionalFormatting sqref="N8">
    <cfRule type="cellIs" dxfId="67" priority="9" operator="equal">
      <formula>0</formula>
    </cfRule>
    <cfRule type="cellIs" dxfId="66" priority="10" operator="lessThan">
      <formula>0</formula>
    </cfRule>
  </conditionalFormatting>
  <conditionalFormatting sqref="N8">
    <cfRule type="cellIs" dxfId="65" priority="8" operator="equal">
      <formula>1</formula>
    </cfRule>
  </conditionalFormatting>
  <conditionalFormatting sqref="N8">
    <cfRule type="cellIs" dxfId="64" priority="7" operator="equal">
      <formula>2</formula>
    </cfRule>
  </conditionalFormatting>
  <conditionalFormatting sqref="N8">
    <cfRule type="cellIs" dxfId="63" priority="6" operator="equal">
      <formula>0.1</formula>
    </cfRule>
  </conditionalFormatting>
  <conditionalFormatting sqref="N9:N13">
    <cfRule type="cellIs" dxfId="62" priority="4" operator="equal">
      <formula>0</formula>
    </cfRule>
    <cfRule type="cellIs" dxfId="61" priority="5" operator="lessThan">
      <formula>0</formula>
    </cfRule>
  </conditionalFormatting>
  <conditionalFormatting sqref="N9:N13">
    <cfRule type="cellIs" dxfId="60" priority="3" operator="equal">
      <formula>1</formula>
    </cfRule>
  </conditionalFormatting>
  <conditionalFormatting sqref="N9:N13">
    <cfRule type="cellIs" dxfId="59" priority="2" operator="equal">
      <formula>2</formula>
    </cfRule>
  </conditionalFormatting>
  <conditionalFormatting sqref="N9:N13">
    <cfRule type="cellIs" dxfId="58" priority="1" operator="equal">
      <formula>0.1</formula>
    </cfRule>
  </conditionalFormatting>
  <dataValidations count="1">
    <dataValidation type="decimal" allowBlank="1" showInputMessage="1" showErrorMessage="1" errorTitle="Error de evaluación" error="Por favor ingrese un número entre 0% y 100%" sqref="K8:K13" xr:uid="{00000000-0002-0000-0200-000000000000}">
      <formula1>0</formula1>
      <formula2>1</formula2>
    </dataValidation>
  </dataValidations>
  <pageMargins left="0.7" right="0.7" top="0.75" bottom="0.75" header="0.3" footer="0.3"/>
  <pageSetup paperSize="5" scale="95" orientation="landscape"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5"/>
  <sheetViews>
    <sheetView showGridLines="0" zoomScale="80" zoomScaleNormal="80" zoomScalePageLayoutView="90" workbookViewId="0">
      <selection activeCell="I25" sqref="I25"/>
    </sheetView>
  </sheetViews>
  <sheetFormatPr baseColWidth="10" defaultRowHeight="16.5" x14ac:dyDescent="0.3"/>
  <cols>
    <col min="1" max="1" width="25.140625" style="4" customWidth="1"/>
    <col min="2" max="2" width="7.42578125" style="5" customWidth="1"/>
    <col min="3" max="3" width="37.7109375" style="2" customWidth="1"/>
    <col min="4" max="6" width="30.7109375" style="2" customWidth="1"/>
    <col min="7" max="7" width="15.7109375" style="2" customWidth="1"/>
    <col min="8" max="10" width="13.7109375" customWidth="1"/>
    <col min="11" max="11" width="14.7109375" customWidth="1"/>
    <col min="12" max="12" width="60.7109375" customWidth="1"/>
    <col min="13" max="13" width="15.7109375" customWidth="1"/>
    <col min="14" max="14" width="3.7109375" customWidth="1"/>
    <col min="15" max="21" width="11.85546875" bestFit="1" customWidth="1"/>
  </cols>
  <sheetData>
    <row r="1" spans="1:15" ht="16.5" customHeight="1" x14ac:dyDescent="0.25">
      <c r="A1" s="141"/>
      <c r="B1" s="142"/>
      <c r="C1" s="120" t="s">
        <v>245</v>
      </c>
      <c r="D1" s="121"/>
      <c r="E1" s="121"/>
      <c r="F1" s="121"/>
      <c r="G1" s="121"/>
      <c r="H1" s="121"/>
      <c r="I1" s="121"/>
      <c r="J1" s="121"/>
      <c r="K1" s="122"/>
      <c r="L1" s="49" t="s">
        <v>401</v>
      </c>
      <c r="M1" s="63"/>
    </row>
    <row r="2" spans="1:15" ht="16.5" customHeight="1" x14ac:dyDescent="0.25">
      <c r="A2" s="141"/>
      <c r="B2" s="142"/>
      <c r="C2" s="123"/>
      <c r="D2" s="124"/>
      <c r="E2" s="124"/>
      <c r="F2" s="124"/>
      <c r="G2" s="124"/>
      <c r="H2" s="124"/>
      <c r="I2" s="124"/>
      <c r="J2" s="124"/>
      <c r="K2" s="125"/>
      <c r="L2" s="49" t="s">
        <v>402</v>
      </c>
      <c r="M2" s="63"/>
    </row>
    <row r="3" spans="1:15" ht="16.5" customHeight="1" x14ac:dyDescent="0.25">
      <c r="A3" s="141"/>
      <c r="B3" s="142"/>
      <c r="C3" s="126"/>
      <c r="D3" s="127"/>
      <c r="E3" s="127"/>
      <c r="F3" s="127"/>
      <c r="G3" s="127"/>
      <c r="H3" s="127"/>
      <c r="I3" s="127"/>
      <c r="J3" s="127"/>
      <c r="K3" s="128"/>
      <c r="L3" s="49" t="s">
        <v>403</v>
      </c>
      <c r="M3" s="63"/>
    </row>
    <row r="4" spans="1:15" ht="16.5" customHeight="1" x14ac:dyDescent="0.25">
      <c r="A4" s="141"/>
      <c r="B4" s="142"/>
      <c r="C4" s="129" t="s">
        <v>453</v>
      </c>
      <c r="D4" s="130"/>
      <c r="E4" s="130"/>
      <c r="F4" s="130"/>
      <c r="G4" s="130"/>
      <c r="H4" s="130"/>
      <c r="I4" s="130"/>
      <c r="J4" s="130"/>
      <c r="K4" s="131"/>
      <c r="L4" s="49" t="s">
        <v>244</v>
      </c>
      <c r="M4" s="63"/>
    </row>
    <row r="5" spans="1:15" ht="16.5" customHeight="1" x14ac:dyDescent="0.25">
      <c r="A5" s="143"/>
      <c r="B5" s="144"/>
      <c r="C5" s="132"/>
      <c r="D5" s="133"/>
      <c r="E5" s="133"/>
      <c r="F5" s="133"/>
      <c r="G5" s="133"/>
      <c r="H5" s="133"/>
      <c r="I5" s="133"/>
      <c r="J5" s="133"/>
      <c r="K5" s="134"/>
      <c r="L5" s="49" t="s">
        <v>246</v>
      </c>
      <c r="M5" s="63"/>
    </row>
    <row r="6" spans="1:15" ht="21" customHeight="1" x14ac:dyDescent="0.25">
      <c r="A6" s="135" t="s">
        <v>343</v>
      </c>
      <c r="B6" s="136"/>
      <c r="C6" s="136"/>
      <c r="D6" s="136"/>
      <c r="E6" s="136"/>
      <c r="F6" s="136"/>
      <c r="G6" s="136"/>
      <c r="H6" s="136"/>
      <c r="I6" s="136"/>
      <c r="J6" s="136"/>
      <c r="K6" s="136"/>
      <c r="L6" s="137"/>
      <c r="M6" s="64"/>
    </row>
    <row r="7" spans="1:15" s="1" customFormat="1" ht="45" customHeight="1" x14ac:dyDescent="0.25">
      <c r="A7" s="52" t="s">
        <v>0</v>
      </c>
      <c r="B7" s="52" t="s">
        <v>6</v>
      </c>
      <c r="C7" s="52" t="s">
        <v>1</v>
      </c>
      <c r="D7" s="52" t="s">
        <v>2</v>
      </c>
      <c r="E7" s="52" t="s">
        <v>249</v>
      </c>
      <c r="F7" s="52" t="s">
        <v>3</v>
      </c>
      <c r="G7" s="52" t="s">
        <v>4</v>
      </c>
      <c r="H7" s="52" t="s">
        <v>457</v>
      </c>
      <c r="I7" s="52" t="s">
        <v>455</v>
      </c>
      <c r="J7" s="52" t="s">
        <v>456</v>
      </c>
      <c r="K7" s="52" t="s">
        <v>247</v>
      </c>
      <c r="L7" s="52" t="s">
        <v>248</v>
      </c>
      <c r="M7" s="65" t="s">
        <v>364</v>
      </c>
    </row>
    <row r="8" spans="1:15" ht="64.5" customHeight="1" x14ac:dyDescent="0.25">
      <c r="A8" s="138" t="s">
        <v>271</v>
      </c>
      <c r="B8" s="44">
        <v>1.1000000000000001</v>
      </c>
      <c r="C8" s="45" t="s">
        <v>268</v>
      </c>
      <c r="D8" s="45" t="s">
        <v>385</v>
      </c>
      <c r="E8" s="45" t="s">
        <v>385</v>
      </c>
      <c r="F8" s="46" t="s">
        <v>297</v>
      </c>
      <c r="G8" s="48">
        <v>45717</v>
      </c>
      <c r="H8" s="71">
        <v>1</v>
      </c>
      <c r="I8" s="72"/>
      <c r="J8" s="71"/>
      <c r="K8" s="73"/>
      <c r="L8" s="74" t="s">
        <v>460</v>
      </c>
      <c r="M8" s="74"/>
      <c r="N8" s="67">
        <f ca="1">IF(O8="ok",0.1,DAYS360(TODAY(),G8)/30)</f>
        <v>0.1</v>
      </c>
      <c r="O8" t="s">
        <v>458</v>
      </c>
    </row>
    <row r="9" spans="1:15" ht="62.25" customHeight="1" x14ac:dyDescent="0.25">
      <c r="A9" s="145"/>
      <c r="B9" s="44">
        <v>1.2</v>
      </c>
      <c r="C9" s="45" t="s">
        <v>269</v>
      </c>
      <c r="D9" s="45" t="s">
        <v>386</v>
      </c>
      <c r="E9" s="45" t="s">
        <v>386</v>
      </c>
      <c r="F9" s="46" t="s">
        <v>297</v>
      </c>
      <c r="G9" s="48">
        <v>45717</v>
      </c>
      <c r="H9" s="71">
        <v>1</v>
      </c>
      <c r="I9" s="72"/>
      <c r="J9" s="71"/>
      <c r="K9" s="73"/>
      <c r="L9" s="74" t="s">
        <v>461</v>
      </c>
      <c r="M9" s="74"/>
      <c r="N9" s="67">
        <f t="shared" ref="N9:N25" ca="1" si="0">IF(O9="ok",0.1,DAYS360(TODAY(),G9)/30)</f>
        <v>0.1</v>
      </c>
      <c r="O9" t="s">
        <v>458</v>
      </c>
    </row>
    <row r="10" spans="1:15" ht="50.1" customHeight="1" x14ac:dyDescent="0.25">
      <c r="A10" s="145"/>
      <c r="B10" s="44">
        <v>1.3</v>
      </c>
      <c r="C10" s="45" t="s">
        <v>348</v>
      </c>
      <c r="D10" s="51" t="s">
        <v>283</v>
      </c>
      <c r="E10" s="51" t="s">
        <v>283</v>
      </c>
      <c r="F10" s="90" t="s">
        <v>298</v>
      </c>
      <c r="G10" s="48">
        <v>45717</v>
      </c>
      <c r="H10" s="71">
        <v>1</v>
      </c>
      <c r="I10" s="72"/>
      <c r="J10" s="71"/>
      <c r="K10" s="73"/>
      <c r="L10" s="74" t="s">
        <v>462</v>
      </c>
      <c r="M10" s="74"/>
      <c r="N10" s="67">
        <f t="shared" ca="1" si="0"/>
        <v>0.1</v>
      </c>
      <c r="O10" t="s">
        <v>458</v>
      </c>
    </row>
    <row r="11" spans="1:15" ht="42.75" x14ac:dyDescent="0.25">
      <c r="A11" s="145"/>
      <c r="B11" s="44">
        <v>1.4</v>
      </c>
      <c r="C11" s="51" t="s">
        <v>270</v>
      </c>
      <c r="D11" s="51" t="s">
        <v>284</v>
      </c>
      <c r="E11" s="51" t="s">
        <v>284</v>
      </c>
      <c r="F11" s="90" t="s">
        <v>298</v>
      </c>
      <c r="G11" s="48">
        <v>45717</v>
      </c>
      <c r="H11" s="71">
        <v>1</v>
      </c>
      <c r="I11" s="72"/>
      <c r="J11" s="71"/>
      <c r="K11" s="73"/>
      <c r="L11" s="74" t="s">
        <v>459</v>
      </c>
      <c r="M11" s="75"/>
      <c r="N11" s="67">
        <f t="shared" ca="1" si="0"/>
        <v>0.1</v>
      </c>
      <c r="O11" t="s">
        <v>458</v>
      </c>
    </row>
    <row r="12" spans="1:15" ht="50.1" customHeight="1" x14ac:dyDescent="0.25">
      <c r="A12" s="138" t="s">
        <v>272</v>
      </c>
      <c r="B12" s="44">
        <v>2.1</v>
      </c>
      <c r="C12" s="45" t="s">
        <v>285</v>
      </c>
      <c r="D12" s="45" t="s">
        <v>286</v>
      </c>
      <c r="E12" s="45" t="s">
        <v>286</v>
      </c>
      <c r="F12" s="46" t="s">
        <v>297</v>
      </c>
      <c r="G12" s="48">
        <v>45720</v>
      </c>
      <c r="H12" s="71">
        <v>1</v>
      </c>
      <c r="I12" s="72"/>
      <c r="J12" s="71"/>
      <c r="K12" s="76"/>
      <c r="L12" s="75" t="s">
        <v>463</v>
      </c>
      <c r="M12" s="75"/>
      <c r="N12" s="67">
        <f t="shared" ca="1" si="0"/>
        <v>0.1</v>
      </c>
      <c r="O12" t="s">
        <v>458</v>
      </c>
    </row>
    <row r="13" spans="1:15" ht="50.1" customHeight="1" x14ac:dyDescent="0.25">
      <c r="A13" s="145"/>
      <c r="B13" s="44">
        <v>2.2000000000000002</v>
      </c>
      <c r="C13" s="84" t="s">
        <v>441</v>
      </c>
      <c r="D13" s="45" t="s">
        <v>287</v>
      </c>
      <c r="E13" s="45" t="s">
        <v>287</v>
      </c>
      <c r="F13" s="46" t="s">
        <v>299</v>
      </c>
      <c r="G13" s="48">
        <v>45720</v>
      </c>
      <c r="H13" s="71">
        <v>1</v>
      </c>
      <c r="I13" s="72"/>
      <c r="J13" s="71"/>
      <c r="K13" s="76"/>
      <c r="L13" s="75" t="s">
        <v>464</v>
      </c>
      <c r="M13" s="75"/>
      <c r="N13" s="67">
        <f t="shared" ca="1" si="0"/>
        <v>0.1</v>
      </c>
      <c r="O13" t="s">
        <v>458</v>
      </c>
    </row>
    <row r="14" spans="1:15" ht="50.1" customHeight="1" x14ac:dyDescent="0.25">
      <c r="A14" s="145"/>
      <c r="B14" s="44">
        <v>2.2999999999999998</v>
      </c>
      <c r="C14" s="45" t="s">
        <v>273</v>
      </c>
      <c r="D14" s="45" t="s">
        <v>288</v>
      </c>
      <c r="E14" s="45" t="s">
        <v>288</v>
      </c>
      <c r="F14" s="90" t="s">
        <v>301</v>
      </c>
      <c r="G14" s="48">
        <v>45720</v>
      </c>
      <c r="H14" s="71">
        <v>1</v>
      </c>
      <c r="I14" s="72"/>
      <c r="J14" s="71"/>
      <c r="K14" s="76"/>
      <c r="L14" s="75" t="s">
        <v>491</v>
      </c>
      <c r="M14" s="75"/>
      <c r="N14" s="67">
        <f t="shared" ca="1" si="0"/>
        <v>-8.1</v>
      </c>
    </row>
    <row r="15" spans="1:15" ht="50.1" customHeight="1" x14ac:dyDescent="0.25">
      <c r="A15" s="139"/>
      <c r="B15" s="44">
        <v>2.4</v>
      </c>
      <c r="C15" s="51" t="s">
        <v>274</v>
      </c>
      <c r="D15" s="45" t="s">
        <v>289</v>
      </c>
      <c r="E15" s="45" t="s">
        <v>289</v>
      </c>
      <c r="F15" s="46" t="s">
        <v>297</v>
      </c>
      <c r="G15" s="48">
        <v>45720</v>
      </c>
      <c r="H15" s="71">
        <v>1</v>
      </c>
      <c r="I15" s="72"/>
      <c r="J15" s="71"/>
      <c r="K15" s="76"/>
      <c r="L15" s="75" t="s">
        <v>465</v>
      </c>
      <c r="M15" s="75"/>
      <c r="N15" s="67">
        <f t="shared" ca="1" si="0"/>
        <v>0.1</v>
      </c>
      <c r="O15" t="s">
        <v>458</v>
      </c>
    </row>
    <row r="16" spans="1:15" ht="57" x14ac:dyDescent="0.25">
      <c r="A16" s="138" t="s">
        <v>275</v>
      </c>
      <c r="B16" s="44">
        <v>3.1</v>
      </c>
      <c r="C16" s="84" t="s">
        <v>437</v>
      </c>
      <c r="D16" s="45" t="s">
        <v>290</v>
      </c>
      <c r="E16" s="45" t="s">
        <v>290</v>
      </c>
      <c r="F16" s="90" t="s">
        <v>301</v>
      </c>
      <c r="G16" s="48">
        <v>45724</v>
      </c>
      <c r="H16" s="71">
        <v>1</v>
      </c>
      <c r="I16" s="72"/>
      <c r="J16" s="71"/>
      <c r="K16" s="76"/>
      <c r="L16" s="75" t="s">
        <v>467</v>
      </c>
      <c r="M16" s="75"/>
      <c r="N16" s="67">
        <f t="shared" ca="1" si="0"/>
        <v>0.1</v>
      </c>
      <c r="O16" t="s">
        <v>458</v>
      </c>
    </row>
    <row r="17" spans="1:15" ht="50.1" customHeight="1" x14ac:dyDescent="0.25">
      <c r="A17" s="145"/>
      <c r="B17" s="44">
        <v>3.2</v>
      </c>
      <c r="C17" s="45" t="s">
        <v>387</v>
      </c>
      <c r="D17" s="45" t="s">
        <v>388</v>
      </c>
      <c r="E17" s="45" t="s">
        <v>388</v>
      </c>
      <c r="F17" s="90" t="s">
        <v>300</v>
      </c>
      <c r="G17" s="48">
        <v>45724</v>
      </c>
      <c r="H17" s="71">
        <v>0</v>
      </c>
      <c r="I17" s="72">
        <v>1</v>
      </c>
      <c r="J17" s="71"/>
      <c r="K17" s="76"/>
      <c r="L17" s="75" t="s">
        <v>459</v>
      </c>
      <c r="M17" s="77"/>
      <c r="N17" s="67">
        <f t="shared" ca="1" si="0"/>
        <v>0.1</v>
      </c>
      <c r="O17" t="s">
        <v>458</v>
      </c>
    </row>
    <row r="18" spans="1:15" ht="75" customHeight="1" x14ac:dyDescent="0.25">
      <c r="A18" s="139"/>
      <c r="B18" s="44">
        <v>3.3</v>
      </c>
      <c r="C18" s="87" t="s">
        <v>276</v>
      </c>
      <c r="D18" s="45" t="s">
        <v>291</v>
      </c>
      <c r="E18" s="45" t="s">
        <v>291</v>
      </c>
      <c r="F18" s="46" t="s">
        <v>299</v>
      </c>
      <c r="G18" s="48">
        <v>45738</v>
      </c>
      <c r="H18" s="71">
        <v>0</v>
      </c>
      <c r="I18" s="72">
        <v>1</v>
      </c>
      <c r="J18" s="71"/>
      <c r="K18" s="76"/>
      <c r="L18" s="75" t="s">
        <v>466</v>
      </c>
      <c r="M18" s="77"/>
      <c r="N18" s="67">
        <f t="shared" ca="1" si="0"/>
        <v>0.1</v>
      </c>
      <c r="O18" t="s">
        <v>458</v>
      </c>
    </row>
    <row r="19" spans="1:15" ht="50.1" customHeight="1" x14ac:dyDescent="0.25">
      <c r="A19" s="82" t="s">
        <v>277</v>
      </c>
      <c r="B19" s="44">
        <v>4.0999999999999996</v>
      </c>
      <c r="C19" s="45" t="s">
        <v>278</v>
      </c>
      <c r="D19" s="45" t="s">
        <v>292</v>
      </c>
      <c r="E19" s="45" t="s">
        <v>292</v>
      </c>
      <c r="F19" s="46" t="s">
        <v>297</v>
      </c>
      <c r="G19" s="48">
        <v>45742</v>
      </c>
      <c r="H19" s="71">
        <v>0</v>
      </c>
      <c r="I19" s="72">
        <v>1</v>
      </c>
      <c r="J19" s="71"/>
      <c r="K19" s="76"/>
      <c r="L19" s="75" t="s">
        <v>470</v>
      </c>
      <c r="M19" s="77"/>
      <c r="N19" s="67">
        <f t="shared" ca="1" si="0"/>
        <v>0.1</v>
      </c>
      <c r="O19" t="s">
        <v>458</v>
      </c>
    </row>
    <row r="20" spans="1:15" ht="50.1" customHeight="1" x14ac:dyDescent="0.25">
      <c r="A20" s="83"/>
      <c r="B20" s="44">
        <v>4.2</v>
      </c>
      <c r="C20" s="45" t="s">
        <v>279</v>
      </c>
      <c r="D20" s="45" t="s">
        <v>292</v>
      </c>
      <c r="E20" s="45" t="s">
        <v>292</v>
      </c>
      <c r="F20" s="46" t="s">
        <v>297</v>
      </c>
      <c r="G20" s="48">
        <v>45742</v>
      </c>
      <c r="H20" s="71">
        <v>0</v>
      </c>
      <c r="I20" s="72">
        <v>1</v>
      </c>
      <c r="J20" s="71"/>
      <c r="K20" s="76"/>
      <c r="L20" s="75" t="s">
        <v>469</v>
      </c>
      <c r="M20" s="77"/>
      <c r="N20" s="67">
        <f t="shared" ca="1" si="0"/>
        <v>0.1</v>
      </c>
      <c r="O20" t="s">
        <v>458</v>
      </c>
    </row>
    <row r="21" spans="1:15" ht="50.1" customHeight="1" x14ac:dyDescent="0.25">
      <c r="A21" s="83"/>
      <c r="B21" s="44">
        <v>4.3</v>
      </c>
      <c r="C21" s="45" t="s">
        <v>280</v>
      </c>
      <c r="D21" s="45" t="s">
        <v>292</v>
      </c>
      <c r="E21" s="45" t="s">
        <v>292</v>
      </c>
      <c r="F21" s="90" t="s">
        <v>300</v>
      </c>
      <c r="G21" s="48">
        <v>45750</v>
      </c>
      <c r="H21" s="71">
        <v>0</v>
      </c>
      <c r="I21" s="72">
        <v>1</v>
      </c>
      <c r="J21" s="71"/>
      <c r="K21" s="76"/>
      <c r="L21" s="75" t="s">
        <v>468</v>
      </c>
      <c r="M21" s="77"/>
      <c r="N21" s="67">
        <f t="shared" ca="1" si="0"/>
        <v>0.1</v>
      </c>
      <c r="O21" t="s">
        <v>458</v>
      </c>
    </row>
    <row r="22" spans="1:15" ht="50.1" customHeight="1" x14ac:dyDescent="0.25">
      <c r="A22" s="83"/>
      <c r="B22" s="44">
        <v>4.4000000000000004</v>
      </c>
      <c r="C22" s="86" t="s">
        <v>443</v>
      </c>
      <c r="D22" s="45" t="s">
        <v>442</v>
      </c>
      <c r="E22" s="45" t="s">
        <v>444</v>
      </c>
      <c r="F22" s="46" t="s">
        <v>297</v>
      </c>
      <c r="G22" s="48">
        <v>45759</v>
      </c>
      <c r="H22" s="71">
        <v>0</v>
      </c>
      <c r="I22" s="72">
        <v>1</v>
      </c>
      <c r="J22" s="71"/>
      <c r="K22" s="76"/>
      <c r="L22" s="75"/>
      <c r="M22" s="77"/>
      <c r="N22" s="67">
        <f ca="1">IF(O22="ok",0.1,DAYS360(TODAY(),G22)/30)</f>
        <v>-6.833333333333333</v>
      </c>
    </row>
    <row r="23" spans="1:15" ht="50.1" customHeight="1" x14ac:dyDescent="0.25">
      <c r="A23" s="85"/>
      <c r="B23" s="44">
        <v>4.5</v>
      </c>
      <c r="C23" s="51" t="s">
        <v>281</v>
      </c>
      <c r="D23" s="45" t="s">
        <v>293</v>
      </c>
      <c r="E23" s="45" t="s">
        <v>293</v>
      </c>
      <c r="F23" s="46" t="s">
        <v>297</v>
      </c>
      <c r="G23" s="48">
        <v>45759</v>
      </c>
      <c r="H23" s="71">
        <v>0</v>
      </c>
      <c r="I23" s="72">
        <v>1</v>
      </c>
      <c r="J23" s="71"/>
      <c r="K23" s="76"/>
      <c r="L23" s="75"/>
      <c r="M23" s="77"/>
      <c r="N23" s="67">
        <f t="shared" ca="1" si="0"/>
        <v>-6.833333333333333</v>
      </c>
    </row>
    <row r="24" spans="1:15" ht="60" customHeight="1" x14ac:dyDescent="0.25">
      <c r="A24" s="79" t="s">
        <v>282</v>
      </c>
      <c r="B24" s="44">
        <v>5.0999999999999996</v>
      </c>
      <c r="C24" s="86" t="s">
        <v>445</v>
      </c>
      <c r="D24" s="45" t="s">
        <v>294</v>
      </c>
      <c r="E24" s="45" t="s">
        <v>294</v>
      </c>
      <c r="F24" s="46" t="s">
        <v>302</v>
      </c>
      <c r="G24" s="48">
        <v>45762</v>
      </c>
      <c r="H24" s="71">
        <v>0</v>
      </c>
      <c r="I24" s="72">
        <v>1</v>
      </c>
      <c r="J24" s="71"/>
      <c r="K24" s="76"/>
      <c r="L24" s="75"/>
      <c r="M24" s="77"/>
      <c r="N24" s="67">
        <f t="shared" ca="1" si="0"/>
        <v>-6.7333333333333334</v>
      </c>
    </row>
    <row r="25" spans="1:15" ht="76.5" customHeight="1" x14ac:dyDescent="0.25">
      <c r="A25" s="58" t="s">
        <v>384</v>
      </c>
      <c r="B25" s="44">
        <v>6.1</v>
      </c>
      <c r="C25" s="58" t="s">
        <v>389</v>
      </c>
      <c r="D25" s="58" t="s">
        <v>390</v>
      </c>
      <c r="E25" s="58" t="s">
        <v>391</v>
      </c>
      <c r="F25" s="46" t="s">
        <v>297</v>
      </c>
      <c r="G25" s="48">
        <v>45992</v>
      </c>
      <c r="H25" s="71">
        <v>1</v>
      </c>
      <c r="I25" s="72"/>
      <c r="J25" s="71"/>
      <c r="K25" s="76"/>
      <c r="L25" s="100" t="s">
        <v>490</v>
      </c>
      <c r="M25" s="77"/>
      <c r="N25" s="67">
        <f t="shared" ca="1" si="0"/>
        <v>0.1</v>
      </c>
      <c r="O25" t="s">
        <v>458</v>
      </c>
    </row>
  </sheetData>
  <mergeCells count="7">
    <mergeCell ref="A16:A18"/>
    <mergeCell ref="A1:B5"/>
    <mergeCell ref="C1:K3"/>
    <mergeCell ref="C4:K5"/>
    <mergeCell ref="A6:L6"/>
    <mergeCell ref="A8:A11"/>
    <mergeCell ref="A12:A15"/>
  </mergeCells>
  <conditionalFormatting sqref="N8:N25">
    <cfRule type="cellIs" dxfId="57" priority="14" operator="equal">
      <formula>0</formula>
    </cfRule>
    <cfRule type="cellIs" dxfId="56" priority="15" operator="lessThan">
      <formula>0</formula>
    </cfRule>
  </conditionalFormatting>
  <conditionalFormatting sqref="N8:N25">
    <cfRule type="cellIs" dxfId="55" priority="13" operator="equal">
      <formula>1</formula>
    </cfRule>
  </conditionalFormatting>
  <conditionalFormatting sqref="N8:N25">
    <cfRule type="cellIs" dxfId="54" priority="12" operator="equal">
      <formula>2</formula>
    </cfRule>
  </conditionalFormatting>
  <conditionalFormatting sqref="N8:N25">
    <cfRule type="cellIs" dxfId="53" priority="11" operator="equal">
      <formula>0.1</formula>
    </cfRule>
  </conditionalFormatting>
  <dataValidations count="1">
    <dataValidation type="decimal" allowBlank="1" showInputMessage="1" showErrorMessage="1" errorTitle="Error de evaluación" error="Por favor ingrese un número entre 0% y 100%" sqref="K8:K16 K17:K25" xr:uid="{00000000-0002-0000-0300-000000000000}">
      <formula1>0</formula1>
      <formula2>1</formula2>
    </dataValidation>
  </dataValidations>
  <pageMargins left="0.7" right="0.7" top="0.75" bottom="0.75" header="0.3" footer="0.3"/>
  <pageSetup paperSize="5" scale="90" orientation="landscape" horizontalDpi="4294967292"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showGridLines="0" zoomScale="80" zoomScaleNormal="80" zoomScalePageLayoutView="140" workbookViewId="0">
      <pane ySplit="7" topLeftCell="A8" activePane="bottomLeft" state="frozen"/>
      <selection pane="bottomLeft" activeCell="H18" sqref="H18"/>
    </sheetView>
  </sheetViews>
  <sheetFormatPr baseColWidth="10" defaultRowHeight="16.5" x14ac:dyDescent="0.3"/>
  <cols>
    <col min="1" max="1" width="25.140625" style="4" customWidth="1"/>
    <col min="2" max="2" width="7.42578125" style="5" customWidth="1"/>
    <col min="3" max="3" width="37.7109375" style="6" customWidth="1"/>
    <col min="4" max="5" width="30.7109375" style="6" customWidth="1"/>
    <col min="6" max="6" width="30.7109375" style="2" customWidth="1"/>
    <col min="7" max="7" width="15.7109375" style="3" customWidth="1"/>
    <col min="8" max="8" width="13.7109375" style="3" customWidth="1"/>
    <col min="9" max="10" width="13.7109375" customWidth="1"/>
    <col min="11" max="11" width="14.7109375" customWidth="1"/>
    <col min="12" max="12" width="60.7109375" customWidth="1"/>
    <col min="13" max="13" width="15.7109375" customWidth="1"/>
    <col min="14" max="14" width="3.7109375" customWidth="1"/>
    <col min="15" max="22" width="11.85546875" bestFit="1" customWidth="1"/>
  </cols>
  <sheetData>
    <row r="1" spans="1:15" ht="16.5" customHeight="1" x14ac:dyDescent="0.25">
      <c r="A1" s="141"/>
      <c r="B1" s="142"/>
      <c r="C1" s="120" t="s">
        <v>245</v>
      </c>
      <c r="D1" s="121"/>
      <c r="E1" s="121"/>
      <c r="F1" s="121"/>
      <c r="G1" s="121"/>
      <c r="H1" s="121"/>
      <c r="I1" s="121"/>
      <c r="J1" s="121"/>
      <c r="K1" s="122"/>
      <c r="L1" s="49" t="s">
        <v>401</v>
      </c>
      <c r="M1" s="63"/>
    </row>
    <row r="2" spans="1:15" ht="16.5" customHeight="1" x14ac:dyDescent="0.25">
      <c r="A2" s="141"/>
      <c r="B2" s="142"/>
      <c r="C2" s="123"/>
      <c r="D2" s="124"/>
      <c r="E2" s="124"/>
      <c r="F2" s="124"/>
      <c r="G2" s="124"/>
      <c r="H2" s="124"/>
      <c r="I2" s="124"/>
      <c r="J2" s="124"/>
      <c r="K2" s="125"/>
      <c r="L2" s="49" t="s">
        <v>402</v>
      </c>
      <c r="M2" s="63"/>
    </row>
    <row r="3" spans="1:15" ht="16.5" customHeight="1" x14ac:dyDescent="0.25">
      <c r="A3" s="141"/>
      <c r="B3" s="142"/>
      <c r="C3" s="126"/>
      <c r="D3" s="127"/>
      <c r="E3" s="127"/>
      <c r="F3" s="127"/>
      <c r="G3" s="127"/>
      <c r="H3" s="127"/>
      <c r="I3" s="127"/>
      <c r="J3" s="127"/>
      <c r="K3" s="128"/>
      <c r="L3" s="49" t="s">
        <v>403</v>
      </c>
      <c r="M3" s="63"/>
    </row>
    <row r="4" spans="1:15" ht="16.5" customHeight="1" x14ac:dyDescent="0.25">
      <c r="A4" s="141"/>
      <c r="B4" s="142"/>
      <c r="C4" s="129" t="s">
        <v>453</v>
      </c>
      <c r="D4" s="130"/>
      <c r="E4" s="130"/>
      <c r="F4" s="130"/>
      <c r="G4" s="130"/>
      <c r="H4" s="130"/>
      <c r="I4" s="130"/>
      <c r="J4" s="130"/>
      <c r="K4" s="131"/>
      <c r="L4" s="49" t="s">
        <v>244</v>
      </c>
      <c r="M4" s="63"/>
    </row>
    <row r="5" spans="1:15" ht="16.5" customHeight="1" x14ac:dyDescent="0.25">
      <c r="A5" s="143"/>
      <c r="B5" s="144"/>
      <c r="C5" s="132"/>
      <c r="D5" s="133"/>
      <c r="E5" s="133"/>
      <c r="F5" s="133"/>
      <c r="G5" s="133"/>
      <c r="H5" s="133"/>
      <c r="I5" s="133"/>
      <c r="J5" s="133"/>
      <c r="K5" s="134"/>
      <c r="L5" s="49" t="s">
        <v>246</v>
      </c>
      <c r="M5" s="63"/>
    </row>
    <row r="6" spans="1:15" ht="21" customHeight="1" x14ac:dyDescent="0.25">
      <c r="A6" s="135" t="s">
        <v>344</v>
      </c>
      <c r="B6" s="136"/>
      <c r="C6" s="136"/>
      <c r="D6" s="136"/>
      <c r="E6" s="136"/>
      <c r="F6" s="136"/>
      <c r="G6" s="136"/>
      <c r="H6" s="136"/>
      <c r="I6" s="136"/>
      <c r="J6" s="136"/>
      <c r="K6" s="136"/>
      <c r="L6" s="137"/>
      <c r="M6" s="64"/>
    </row>
    <row r="7" spans="1:15" s="1" customFormat="1" ht="45" customHeight="1" x14ac:dyDescent="0.25">
      <c r="A7" s="52" t="s">
        <v>0</v>
      </c>
      <c r="B7" s="52" t="s">
        <v>6</v>
      </c>
      <c r="C7" s="52" t="s">
        <v>1</v>
      </c>
      <c r="D7" s="52" t="s">
        <v>2</v>
      </c>
      <c r="E7" s="52" t="s">
        <v>249</v>
      </c>
      <c r="F7" s="52" t="s">
        <v>3</v>
      </c>
      <c r="G7" s="52" t="s">
        <v>4</v>
      </c>
      <c r="H7" s="52" t="s">
        <v>457</v>
      </c>
      <c r="I7" s="52" t="s">
        <v>455</v>
      </c>
      <c r="J7" s="52" t="s">
        <v>456</v>
      </c>
      <c r="K7" s="52" t="s">
        <v>247</v>
      </c>
      <c r="L7" s="52" t="s">
        <v>248</v>
      </c>
      <c r="M7" s="65" t="s">
        <v>364</v>
      </c>
    </row>
    <row r="8" spans="1:15" ht="66.75" customHeight="1" x14ac:dyDescent="0.25">
      <c r="A8" s="81" t="s">
        <v>303</v>
      </c>
      <c r="B8" s="44">
        <v>1.1000000000000001</v>
      </c>
      <c r="C8" s="46" t="s">
        <v>447</v>
      </c>
      <c r="D8" s="51" t="s">
        <v>448</v>
      </c>
      <c r="E8" s="51" t="s">
        <v>449</v>
      </c>
      <c r="F8" s="46" t="s">
        <v>300</v>
      </c>
      <c r="G8" s="88">
        <v>45777</v>
      </c>
      <c r="H8" s="71">
        <v>0</v>
      </c>
      <c r="I8" s="76"/>
      <c r="J8" s="73"/>
      <c r="K8" s="73"/>
      <c r="L8" s="74"/>
      <c r="M8" s="60"/>
      <c r="N8" s="62">
        <f ca="1">IF(O8="ok",0.1,DAYS360(TODAY(),G8)/30)</f>
        <v>-6.2333333333333334</v>
      </c>
    </row>
    <row r="9" spans="1:15" ht="84" customHeight="1" x14ac:dyDescent="0.25">
      <c r="A9" s="138" t="s">
        <v>365</v>
      </c>
      <c r="B9" s="44">
        <v>2.1</v>
      </c>
      <c r="C9" s="45" t="s">
        <v>366</v>
      </c>
      <c r="D9" s="45" t="s">
        <v>367</v>
      </c>
      <c r="E9" s="50" t="s">
        <v>368</v>
      </c>
      <c r="F9" s="46" t="s">
        <v>302</v>
      </c>
      <c r="G9" s="88">
        <v>46021</v>
      </c>
      <c r="H9" s="71">
        <v>0</v>
      </c>
      <c r="I9" s="72"/>
      <c r="J9" s="93"/>
      <c r="K9" s="73"/>
      <c r="L9" s="101" t="s">
        <v>473</v>
      </c>
      <c r="M9" s="60"/>
      <c r="N9" s="62">
        <f t="shared" ref="N9:N13" ca="1" si="0">IF(O9="ok",0.1,DAYS360(TODAY(),G9)/30)</f>
        <v>1.7666666666666666</v>
      </c>
    </row>
    <row r="10" spans="1:15" ht="92.25" customHeight="1" x14ac:dyDescent="0.25">
      <c r="A10" s="145"/>
      <c r="B10" s="44">
        <v>2.2000000000000002</v>
      </c>
      <c r="C10" s="51" t="s">
        <v>370</v>
      </c>
      <c r="D10" s="51" t="s">
        <v>314</v>
      </c>
      <c r="E10" s="51" t="s">
        <v>371</v>
      </c>
      <c r="F10" s="46" t="s">
        <v>474</v>
      </c>
      <c r="G10" s="88">
        <v>45838</v>
      </c>
      <c r="H10" s="71">
        <v>1</v>
      </c>
      <c r="I10" s="72"/>
      <c r="J10" s="71"/>
      <c r="K10" s="76"/>
      <c r="L10" s="75" t="s">
        <v>475</v>
      </c>
      <c r="M10" s="69"/>
      <c r="N10" s="62">
        <f t="shared" ca="1" si="0"/>
        <v>-4.2333333333333334</v>
      </c>
    </row>
    <row r="11" spans="1:15" ht="81" customHeight="1" x14ac:dyDescent="0.25">
      <c r="A11" s="139"/>
      <c r="B11" s="44">
        <v>2.2999999999999998</v>
      </c>
      <c r="C11" s="51" t="s">
        <v>372</v>
      </c>
      <c r="D11" s="51" t="s">
        <v>315</v>
      </c>
      <c r="E11" s="51" t="s">
        <v>373</v>
      </c>
      <c r="F11" s="46" t="s">
        <v>374</v>
      </c>
      <c r="G11" s="88">
        <v>45838</v>
      </c>
      <c r="H11" s="71">
        <v>1</v>
      </c>
      <c r="I11" s="72"/>
      <c r="J11" s="71"/>
      <c r="K11" s="76"/>
      <c r="L11" s="75" t="s">
        <v>485</v>
      </c>
      <c r="M11" s="69"/>
      <c r="N11" s="62">
        <f t="shared" ca="1" si="0"/>
        <v>-4.2333333333333334</v>
      </c>
    </row>
    <row r="12" spans="1:15" ht="81.75" customHeight="1" x14ac:dyDescent="0.25">
      <c r="A12" s="138" t="s">
        <v>304</v>
      </c>
      <c r="B12" s="44">
        <v>3.1</v>
      </c>
      <c r="C12" s="51" t="s">
        <v>305</v>
      </c>
      <c r="D12" s="51" t="s">
        <v>375</v>
      </c>
      <c r="E12" s="51" t="s">
        <v>320</v>
      </c>
      <c r="F12" s="107" t="s">
        <v>325</v>
      </c>
      <c r="G12" s="47">
        <v>45869</v>
      </c>
      <c r="H12" s="71">
        <v>0.25</v>
      </c>
      <c r="I12" s="72"/>
      <c r="J12" s="71"/>
      <c r="K12" s="76"/>
      <c r="L12" s="75" t="s">
        <v>496</v>
      </c>
      <c r="M12" s="69"/>
      <c r="N12" s="62">
        <f t="shared" ca="1" si="0"/>
        <v>-3.2</v>
      </c>
    </row>
    <row r="13" spans="1:15" ht="77.25" customHeight="1" x14ac:dyDescent="0.25">
      <c r="A13" s="145"/>
      <c r="B13" s="44">
        <v>3.2</v>
      </c>
      <c r="C13" s="51" t="s">
        <v>306</v>
      </c>
      <c r="D13" s="51" t="s">
        <v>376</v>
      </c>
      <c r="E13" s="51" t="s">
        <v>377</v>
      </c>
      <c r="F13" s="107" t="s">
        <v>325</v>
      </c>
      <c r="G13" s="47">
        <v>45869</v>
      </c>
      <c r="H13" s="71">
        <v>0</v>
      </c>
      <c r="I13" s="72"/>
      <c r="J13" s="71"/>
      <c r="K13" s="76"/>
      <c r="L13" s="75"/>
      <c r="M13" s="69"/>
      <c r="N13" s="62">
        <f t="shared" ca="1" si="0"/>
        <v>-3.2</v>
      </c>
      <c r="O13" s="92"/>
    </row>
    <row r="14" spans="1:15" ht="78" customHeight="1" x14ac:dyDescent="0.25">
      <c r="A14" s="139"/>
      <c r="B14" s="44">
        <v>3.3</v>
      </c>
      <c r="C14" s="51" t="s">
        <v>307</v>
      </c>
      <c r="D14" s="51" t="s">
        <v>316</v>
      </c>
      <c r="E14" s="51" t="s">
        <v>378</v>
      </c>
      <c r="F14" s="107" t="s">
        <v>325</v>
      </c>
      <c r="G14" s="47">
        <v>45744</v>
      </c>
      <c r="H14" s="71">
        <v>1</v>
      </c>
      <c r="I14" s="72"/>
      <c r="J14" s="71"/>
      <c r="K14" s="76"/>
      <c r="L14" s="75" t="s">
        <v>495</v>
      </c>
      <c r="M14" s="69"/>
      <c r="N14" s="62">
        <f t="shared" ref="N14:N20" ca="1" si="1">IF(O14="ok",0.1,DAYS360(TODAY(),G14)/30)</f>
        <v>0.1</v>
      </c>
      <c r="O14" t="s">
        <v>458</v>
      </c>
    </row>
    <row r="15" spans="1:15" ht="82.5" customHeight="1" x14ac:dyDescent="0.25">
      <c r="A15" s="146" t="s">
        <v>308</v>
      </c>
      <c r="B15" s="44">
        <v>4.0999999999999996</v>
      </c>
      <c r="C15" s="51" t="s">
        <v>321</v>
      </c>
      <c r="D15" s="51" t="s">
        <v>317</v>
      </c>
      <c r="E15" s="51" t="s">
        <v>322</v>
      </c>
      <c r="F15" s="46" t="s">
        <v>300</v>
      </c>
      <c r="G15" s="88">
        <v>45838</v>
      </c>
      <c r="H15" s="71">
        <v>1</v>
      </c>
      <c r="I15" s="72"/>
      <c r="J15" s="71"/>
      <c r="K15" s="76"/>
      <c r="L15" s="75" t="s">
        <v>486</v>
      </c>
      <c r="M15" s="69"/>
      <c r="N15" s="62">
        <f t="shared" ca="1" si="1"/>
        <v>-4.2333333333333334</v>
      </c>
    </row>
    <row r="16" spans="1:15" ht="69.75" customHeight="1" x14ac:dyDescent="0.25">
      <c r="A16" s="147"/>
      <c r="B16" s="44">
        <v>4.2</v>
      </c>
      <c r="C16" s="51" t="s">
        <v>309</v>
      </c>
      <c r="D16" s="51" t="s">
        <v>318</v>
      </c>
      <c r="E16" s="51" t="s">
        <v>323</v>
      </c>
      <c r="F16" s="46" t="s">
        <v>300</v>
      </c>
      <c r="G16" s="88">
        <v>46022</v>
      </c>
      <c r="H16" s="71">
        <f>4/4</f>
        <v>1</v>
      </c>
      <c r="I16" s="72"/>
      <c r="J16" s="71"/>
      <c r="K16" s="76"/>
      <c r="L16" s="75" t="s">
        <v>487</v>
      </c>
      <c r="M16" s="69"/>
      <c r="N16" s="62">
        <f t="shared" ca="1" si="1"/>
        <v>1.8</v>
      </c>
    </row>
    <row r="17" spans="1:15" ht="88.5" customHeight="1" x14ac:dyDescent="0.25">
      <c r="A17" s="147"/>
      <c r="B17" s="44">
        <v>4.3</v>
      </c>
      <c r="C17" s="51" t="s">
        <v>421</v>
      </c>
      <c r="D17" s="51" t="s">
        <v>379</v>
      </c>
      <c r="E17" s="51" t="s">
        <v>380</v>
      </c>
      <c r="F17" s="46" t="s">
        <v>381</v>
      </c>
      <c r="G17" s="88">
        <v>45869</v>
      </c>
      <c r="H17" s="71">
        <v>1</v>
      </c>
      <c r="I17" s="72"/>
      <c r="J17" s="93"/>
      <c r="K17" s="76"/>
      <c r="L17" s="75" t="s">
        <v>497</v>
      </c>
      <c r="M17" s="69"/>
      <c r="N17" s="62">
        <f t="shared" ca="1" si="1"/>
        <v>-3.2</v>
      </c>
    </row>
    <row r="18" spans="1:15" ht="60" customHeight="1" x14ac:dyDescent="0.25">
      <c r="A18" s="147"/>
      <c r="B18" s="44">
        <v>4.4000000000000004</v>
      </c>
      <c r="C18" s="51" t="s">
        <v>310</v>
      </c>
      <c r="D18" s="51" t="s">
        <v>382</v>
      </c>
      <c r="E18" s="51" t="s">
        <v>383</v>
      </c>
      <c r="F18" s="46" t="s">
        <v>326</v>
      </c>
      <c r="G18" s="88">
        <v>45716</v>
      </c>
      <c r="H18" s="71">
        <v>1</v>
      </c>
      <c r="I18" s="72"/>
      <c r="J18" s="71"/>
      <c r="K18" s="76"/>
      <c r="L18" s="75" t="s">
        <v>472</v>
      </c>
      <c r="M18" s="70"/>
      <c r="N18" s="62">
        <f t="shared" ca="1" si="1"/>
        <v>0.1</v>
      </c>
      <c r="O18" t="s">
        <v>458</v>
      </c>
    </row>
    <row r="19" spans="1:15" ht="114" customHeight="1" x14ac:dyDescent="0.25">
      <c r="A19" s="55" t="s">
        <v>312</v>
      </c>
      <c r="B19" s="44">
        <v>5.0999999999999996</v>
      </c>
      <c r="C19" s="51" t="s">
        <v>311</v>
      </c>
      <c r="D19" s="51" t="s">
        <v>319</v>
      </c>
      <c r="E19" s="51" t="s">
        <v>324</v>
      </c>
      <c r="F19" s="46" t="s">
        <v>300</v>
      </c>
      <c r="G19" s="88">
        <v>45869</v>
      </c>
      <c r="H19" s="71">
        <f>4/12</f>
        <v>0.33333333333333331</v>
      </c>
      <c r="I19" s="72"/>
      <c r="J19" s="71"/>
      <c r="K19" s="76"/>
      <c r="L19" s="75" t="s">
        <v>488</v>
      </c>
      <c r="M19" s="69"/>
      <c r="N19" s="62">
        <f t="shared" ca="1" si="1"/>
        <v>-3.2</v>
      </c>
    </row>
    <row r="20" spans="1:15" ht="60" customHeight="1" x14ac:dyDescent="0.25">
      <c r="A20" s="55" t="s">
        <v>313</v>
      </c>
      <c r="B20" s="44">
        <v>6.1</v>
      </c>
      <c r="C20" s="51" t="s">
        <v>438</v>
      </c>
      <c r="D20" s="51" t="s">
        <v>450</v>
      </c>
      <c r="E20" s="51" t="s">
        <v>451</v>
      </c>
      <c r="F20" s="51" t="s">
        <v>75</v>
      </c>
      <c r="G20" s="47">
        <v>46022</v>
      </c>
      <c r="H20" s="71">
        <f>1/3</f>
        <v>0.33333333333333331</v>
      </c>
      <c r="I20" s="72"/>
      <c r="J20" s="71"/>
      <c r="K20" s="76"/>
      <c r="L20" s="75" t="s">
        <v>494</v>
      </c>
      <c r="M20" s="69"/>
      <c r="N20" s="62">
        <f t="shared" ca="1" si="1"/>
        <v>1.8</v>
      </c>
    </row>
    <row r="21" spans="1:15" ht="15" customHeight="1" x14ac:dyDescent="0.3"/>
    <row r="22" spans="1:15" ht="15" customHeight="1" x14ac:dyDescent="0.3"/>
    <row r="23" spans="1:15" ht="15" customHeight="1" x14ac:dyDescent="0.3"/>
    <row r="24" spans="1:15" ht="15" customHeight="1" x14ac:dyDescent="0.3"/>
    <row r="25" spans="1:15" ht="15" customHeight="1" x14ac:dyDescent="0.3"/>
    <row r="26" spans="1:15" ht="15" customHeight="1" x14ac:dyDescent="0.3"/>
    <row r="27" spans="1:15" ht="15" customHeight="1" x14ac:dyDescent="0.3"/>
    <row r="28" spans="1:15" ht="15" customHeight="1" x14ac:dyDescent="0.3"/>
    <row r="29" spans="1:15" ht="15" customHeight="1" x14ac:dyDescent="0.3"/>
  </sheetData>
  <mergeCells count="7">
    <mergeCell ref="A9:A11"/>
    <mergeCell ref="A12:A14"/>
    <mergeCell ref="A15:A18"/>
    <mergeCell ref="C1:K3"/>
    <mergeCell ref="C4:K5"/>
    <mergeCell ref="A1:B5"/>
    <mergeCell ref="A6:L6"/>
  </mergeCells>
  <conditionalFormatting sqref="N8:N20">
    <cfRule type="cellIs" dxfId="52" priority="39" operator="equal">
      <formula>0</formula>
    </cfRule>
    <cfRule type="cellIs" dxfId="51" priority="40" operator="lessThan">
      <formula>0</formula>
    </cfRule>
  </conditionalFormatting>
  <conditionalFormatting sqref="N8:N20">
    <cfRule type="cellIs" dxfId="50" priority="38" operator="equal">
      <formula>1</formula>
    </cfRule>
  </conditionalFormatting>
  <conditionalFormatting sqref="N8:N20">
    <cfRule type="cellIs" dxfId="49" priority="37" operator="equal">
      <formula>2</formula>
    </cfRule>
  </conditionalFormatting>
  <conditionalFormatting sqref="N8:N20">
    <cfRule type="cellIs" dxfId="48" priority="36" operator="equal">
      <formula>0.1</formula>
    </cfRule>
  </conditionalFormatting>
  <dataValidations disablePrompts="1" count="1">
    <dataValidation type="decimal" allowBlank="1" showInputMessage="1" showErrorMessage="1" errorTitle="Error de evaluación" error="Por favor ingrese un número entre 0% y 100%" sqref="K8:K10" xr:uid="{00000000-0002-0000-0400-000000000000}">
      <formula1>0</formula1>
      <formula2>1</formula2>
    </dataValidation>
  </dataValidations>
  <pageMargins left="0.7" right="0.7" top="0.75" bottom="0.75" header="0.3" footer="0.3"/>
  <pageSetup paperSize="5" scale="95" orientation="landscape" horizontalDpi="4294967292"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6"/>
  <sheetViews>
    <sheetView showGridLines="0" zoomScale="80" zoomScaleNormal="80" zoomScalePageLayoutView="90" workbookViewId="0">
      <pane xSplit="1" ySplit="7" topLeftCell="B8" activePane="bottomRight" state="frozen"/>
      <selection pane="topRight" activeCell="B1" sqref="B1"/>
      <selection pane="bottomLeft" activeCell="A8" sqref="A8"/>
      <selection pane="bottomRight" activeCell="H8" sqref="H8"/>
    </sheetView>
  </sheetViews>
  <sheetFormatPr baseColWidth="10" defaultRowHeight="16.5" x14ac:dyDescent="0.3"/>
  <cols>
    <col min="1" max="1" width="25.140625" style="4" customWidth="1"/>
    <col min="2" max="2" width="7.42578125" style="5" customWidth="1"/>
    <col min="3" max="3" width="37.7109375" style="2" customWidth="1"/>
    <col min="4" max="6" width="30.7109375" style="2" customWidth="1"/>
    <col min="7" max="7" width="15.7109375" style="2" customWidth="1"/>
    <col min="8" max="8" width="13.7109375" style="2" customWidth="1"/>
    <col min="9" max="10" width="13.7109375" customWidth="1"/>
    <col min="11" max="11" width="14.7109375" customWidth="1"/>
    <col min="12" max="12" width="60.7109375" customWidth="1"/>
    <col min="13" max="13" width="15.7109375" customWidth="1"/>
    <col min="14" max="14" width="3.7109375" customWidth="1"/>
    <col min="15" max="22" width="11.85546875" bestFit="1" customWidth="1"/>
  </cols>
  <sheetData>
    <row r="1" spans="1:22" ht="16.5" customHeight="1" x14ac:dyDescent="0.25">
      <c r="A1" s="148"/>
      <c r="B1" s="149"/>
      <c r="C1" s="120" t="s">
        <v>245</v>
      </c>
      <c r="D1" s="121"/>
      <c r="E1" s="121"/>
      <c r="F1" s="121"/>
      <c r="G1" s="121"/>
      <c r="H1" s="121"/>
      <c r="I1" s="121"/>
      <c r="J1" s="121"/>
      <c r="K1" s="122"/>
      <c r="L1" s="49" t="s">
        <v>401</v>
      </c>
      <c r="M1" s="63"/>
    </row>
    <row r="2" spans="1:22" ht="16.5" customHeight="1" x14ac:dyDescent="0.25">
      <c r="A2" s="148"/>
      <c r="B2" s="149"/>
      <c r="C2" s="123"/>
      <c r="D2" s="124"/>
      <c r="E2" s="124"/>
      <c r="F2" s="124"/>
      <c r="G2" s="124"/>
      <c r="H2" s="124"/>
      <c r="I2" s="124"/>
      <c r="J2" s="124"/>
      <c r="K2" s="125"/>
      <c r="L2" s="49" t="s">
        <v>402</v>
      </c>
      <c r="M2" s="63"/>
    </row>
    <row r="3" spans="1:22" ht="16.5" customHeight="1" x14ac:dyDescent="0.25">
      <c r="A3" s="148"/>
      <c r="B3" s="149"/>
      <c r="C3" s="126"/>
      <c r="D3" s="127"/>
      <c r="E3" s="127"/>
      <c r="F3" s="127"/>
      <c r="G3" s="127"/>
      <c r="H3" s="127"/>
      <c r="I3" s="127"/>
      <c r="J3" s="127"/>
      <c r="K3" s="128"/>
      <c r="L3" s="49" t="s">
        <v>403</v>
      </c>
      <c r="M3" s="63"/>
    </row>
    <row r="4" spans="1:22" ht="16.5" customHeight="1" x14ac:dyDescent="0.25">
      <c r="A4" s="148"/>
      <c r="B4" s="149"/>
      <c r="C4" s="129" t="s">
        <v>453</v>
      </c>
      <c r="D4" s="130"/>
      <c r="E4" s="130"/>
      <c r="F4" s="130"/>
      <c r="G4" s="130"/>
      <c r="H4" s="130"/>
      <c r="I4" s="130"/>
      <c r="J4" s="130"/>
      <c r="K4" s="131"/>
      <c r="L4" s="49" t="s">
        <v>244</v>
      </c>
      <c r="M4" s="63"/>
    </row>
    <row r="5" spans="1:22" ht="16.5" customHeight="1" x14ac:dyDescent="0.25">
      <c r="A5" s="150"/>
      <c r="B5" s="151"/>
      <c r="C5" s="132"/>
      <c r="D5" s="133"/>
      <c r="E5" s="133"/>
      <c r="F5" s="133"/>
      <c r="G5" s="133"/>
      <c r="H5" s="133"/>
      <c r="I5" s="133"/>
      <c r="J5" s="133"/>
      <c r="K5" s="134"/>
      <c r="L5" s="49" t="s">
        <v>246</v>
      </c>
      <c r="M5" s="63"/>
    </row>
    <row r="6" spans="1:22" ht="21" customHeight="1" x14ac:dyDescent="0.25">
      <c r="A6" s="135" t="s">
        <v>345</v>
      </c>
      <c r="B6" s="136"/>
      <c r="C6" s="136"/>
      <c r="D6" s="136"/>
      <c r="E6" s="136"/>
      <c r="F6" s="136"/>
      <c r="G6" s="136"/>
      <c r="H6" s="136"/>
      <c r="I6" s="136"/>
      <c r="J6" s="136"/>
      <c r="K6" s="136"/>
      <c r="L6" s="137"/>
      <c r="M6" s="64"/>
    </row>
    <row r="7" spans="1:22" s="1" customFormat="1" ht="45" x14ac:dyDescent="0.25">
      <c r="A7" s="52" t="s">
        <v>0</v>
      </c>
      <c r="B7" s="52" t="s">
        <v>6</v>
      </c>
      <c r="C7" s="52" t="s">
        <v>1</v>
      </c>
      <c r="D7" s="52" t="s">
        <v>2</v>
      </c>
      <c r="E7" s="52" t="s">
        <v>249</v>
      </c>
      <c r="F7" s="52" t="s">
        <v>3</v>
      </c>
      <c r="G7" s="52" t="s">
        <v>4</v>
      </c>
      <c r="H7" s="52" t="s">
        <v>457</v>
      </c>
      <c r="I7" s="52" t="s">
        <v>455</v>
      </c>
      <c r="J7" s="52" t="s">
        <v>456</v>
      </c>
      <c r="K7" s="52" t="s">
        <v>247</v>
      </c>
      <c r="L7" s="52" t="s">
        <v>248</v>
      </c>
      <c r="M7" s="65" t="s">
        <v>364</v>
      </c>
    </row>
    <row r="8" spans="1:22" ht="165.75" customHeight="1" x14ac:dyDescent="0.25">
      <c r="A8" s="138" t="s">
        <v>243</v>
      </c>
      <c r="B8" s="44">
        <v>1.1000000000000001</v>
      </c>
      <c r="C8" s="78" t="s">
        <v>327</v>
      </c>
      <c r="D8" s="78" t="s">
        <v>328</v>
      </c>
      <c r="E8" s="78" t="s">
        <v>334</v>
      </c>
      <c r="F8" s="46" t="s">
        <v>369</v>
      </c>
      <c r="G8" s="47">
        <v>46022</v>
      </c>
      <c r="H8" s="93">
        <f>9/9</f>
        <v>1</v>
      </c>
      <c r="I8" s="72"/>
      <c r="J8" s="71"/>
      <c r="K8" s="73"/>
      <c r="L8" s="102" t="s">
        <v>476</v>
      </c>
      <c r="M8" s="60"/>
      <c r="N8" s="62">
        <f ca="1">IF(O8="ok",0.1,DAYS360(TODAY(),G8)/30)</f>
        <v>1.8</v>
      </c>
      <c r="O8" s="68"/>
      <c r="P8" s="1"/>
      <c r="Q8" s="1"/>
      <c r="R8" s="1"/>
      <c r="S8" s="1"/>
      <c r="T8" s="1"/>
      <c r="U8" s="1"/>
      <c r="V8" s="1"/>
    </row>
    <row r="9" spans="1:22" ht="50.1" customHeight="1" x14ac:dyDescent="0.25">
      <c r="A9" s="139"/>
      <c r="B9" s="44">
        <v>1.2</v>
      </c>
      <c r="C9" s="89" t="s">
        <v>422</v>
      </c>
      <c r="D9" s="45" t="s">
        <v>423</v>
      </c>
      <c r="E9" s="45" t="s">
        <v>414</v>
      </c>
      <c r="F9" s="46" t="s">
        <v>413</v>
      </c>
      <c r="G9" s="47">
        <v>46022</v>
      </c>
      <c r="H9" s="71">
        <v>1</v>
      </c>
      <c r="I9" s="72"/>
      <c r="J9" s="71"/>
      <c r="K9" s="73"/>
      <c r="L9" s="103" t="s">
        <v>477</v>
      </c>
      <c r="M9" s="60"/>
      <c r="N9" s="62">
        <f ca="1">IF(O9="ok",0.1,DAYS360(TODAY(),G9)/30)</f>
        <v>1.8</v>
      </c>
      <c r="O9" s="68"/>
      <c r="P9" s="1"/>
      <c r="Q9" s="1"/>
      <c r="R9" s="1"/>
      <c r="S9" s="1"/>
      <c r="T9" s="1"/>
      <c r="U9" s="1"/>
      <c r="V9" s="1"/>
    </row>
    <row r="10" spans="1:22" ht="50.1" customHeight="1" x14ac:dyDescent="0.25">
      <c r="A10" s="50" t="s">
        <v>329</v>
      </c>
      <c r="B10" s="44">
        <v>2.1</v>
      </c>
      <c r="C10" s="50" t="s">
        <v>349</v>
      </c>
      <c r="D10" s="50" t="s">
        <v>350</v>
      </c>
      <c r="E10" s="50" t="s">
        <v>333</v>
      </c>
      <c r="F10" s="46" t="s">
        <v>300</v>
      </c>
      <c r="G10" s="88">
        <v>46022</v>
      </c>
      <c r="H10" s="93">
        <f>117/117</f>
        <v>1</v>
      </c>
      <c r="I10" s="94"/>
      <c r="J10" s="93"/>
      <c r="K10" s="73"/>
      <c r="L10" s="102" t="s">
        <v>492</v>
      </c>
      <c r="M10" s="60"/>
      <c r="N10" s="62">
        <f t="shared" ref="N10:N16" ca="1" si="0">IF(O10="ok",0.1,DAYS360(TODAY(),G10)/30)</f>
        <v>1.8</v>
      </c>
      <c r="O10" s="68"/>
    </row>
    <row r="11" spans="1:22" ht="50.1" customHeight="1" x14ac:dyDescent="0.25">
      <c r="A11" s="138" t="s">
        <v>330</v>
      </c>
      <c r="B11" s="44">
        <v>3.1</v>
      </c>
      <c r="C11" s="50" t="s">
        <v>331</v>
      </c>
      <c r="D11" s="50" t="s">
        <v>332</v>
      </c>
      <c r="E11" s="50" t="s">
        <v>332</v>
      </c>
      <c r="F11" s="46" t="s">
        <v>369</v>
      </c>
      <c r="G11" s="88">
        <v>45838</v>
      </c>
      <c r="H11" s="71">
        <v>1</v>
      </c>
      <c r="I11" s="72"/>
      <c r="J11" s="71"/>
      <c r="K11" s="73"/>
      <c r="L11" s="104" t="s">
        <v>478</v>
      </c>
      <c r="M11" s="60"/>
      <c r="N11" s="62">
        <f t="shared" ca="1" si="0"/>
        <v>-4.2333333333333334</v>
      </c>
      <c r="O11" s="68"/>
    </row>
    <row r="12" spans="1:22" ht="50.1" customHeight="1" x14ac:dyDescent="0.25">
      <c r="A12" s="139"/>
      <c r="B12" s="44">
        <v>3.2</v>
      </c>
      <c r="C12" s="89" t="s">
        <v>424</v>
      </c>
      <c r="D12" s="78" t="s">
        <v>425</v>
      </c>
      <c r="E12" s="78" t="s">
        <v>446</v>
      </c>
      <c r="F12" s="46" t="s">
        <v>426</v>
      </c>
      <c r="G12" s="47">
        <v>46022</v>
      </c>
      <c r="H12" s="71">
        <v>0</v>
      </c>
      <c r="I12" s="72"/>
      <c r="J12" s="71"/>
      <c r="K12" s="73"/>
      <c r="L12" s="102" t="s">
        <v>483</v>
      </c>
      <c r="M12" s="60"/>
      <c r="N12" s="62">
        <f t="shared" ref="N12" ca="1" si="1">IF(O12="ok",0.1,DAYS360(TODAY(),G12)/30)</f>
        <v>1.8</v>
      </c>
      <c r="O12" s="68"/>
    </row>
    <row r="13" spans="1:22" ht="50.1" customHeight="1" x14ac:dyDescent="0.25">
      <c r="A13" s="138" t="s">
        <v>336</v>
      </c>
      <c r="B13" s="44">
        <v>4.0999999999999996</v>
      </c>
      <c r="C13" s="50" t="s">
        <v>335</v>
      </c>
      <c r="D13" s="50" t="s">
        <v>338</v>
      </c>
      <c r="E13" s="50" t="s">
        <v>404</v>
      </c>
      <c r="F13" s="46" t="s">
        <v>369</v>
      </c>
      <c r="G13" s="88">
        <v>45868</v>
      </c>
      <c r="H13" s="71">
        <v>1</v>
      </c>
      <c r="I13" s="72"/>
      <c r="J13" s="71"/>
      <c r="K13" s="73"/>
      <c r="L13" s="106" t="s">
        <v>480</v>
      </c>
      <c r="M13" s="61"/>
      <c r="N13" s="62">
        <f t="shared" ca="1" si="0"/>
        <v>-3.2333333333333334</v>
      </c>
      <c r="O13" s="68"/>
      <c r="P13" s="1"/>
      <c r="Q13" s="1"/>
      <c r="R13" s="1"/>
      <c r="S13" s="1"/>
      <c r="T13" s="1"/>
      <c r="U13" s="1"/>
      <c r="V13" s="1"/>
    </row>
    <row r="14" spans="1:22" ht="50.1" customHeight="1" x14ac:dyDescent="0.25">
      <c r="A14" s="139"/>
      <c r="B14" s="44">
        <v>4.2</v>
      </c>
      <c r="C14" s="89" t="s">
        <v>439</v>
      </c>
      <c r="D14" s="78" t="s">
        <v>415</v>
      </c>
      <c r="E14" s="78" t="s">
        <v>416</v>
      </c>
      <c r="F14" s="46" t="s">
        <v>300</v>
      </c>
      <c r="G14" s="88">
        <v>45868</v>
      </c>
      <c r="H14" s="71">
        <v>1</v>
      </c>
      <c r="I14" s="72"/>
      <c r="J14" s="71"/>
      <c r="K14" s="73"/>
      <c r="L14" s="102" t="s">
        <v>489</v>
      </c>
      <c r="M14" s="61"/>
      <c r="N14" s="62">
        <f t="shared" ref="N14" ca="1" si="2">IF(O14="ok",0.1,DAYS360(TODAY(),G14)/30)</f>
        <v>-3.2333333333333334</v>
      </c>
      <c r="O14" s="68"/>
      <c r="P14" s="1"/>
      <c r="Q14" s="1"/>
      <c r="R14" s="1"/>
      <c r="S14" s="1"/>
      <c r="T14" s="1"/>
      <c r="U14" s="1"/>
      <c r="V14" s="1"/>
    </row>
    <row r="15" spans="1:22" ht="50.1" customHeight="1" x14ac:dyDescent="0.25">
      <c r="A15" s="50" t="s">
        <v>337</v>
      </c>
      <c r="B15" s="44">
        <v>5.0999999999999996</v>
      </c>
      <c r="C15" s="95" t="s">
        <v>427</v>
      </c>
      <c r="D15" s="46" t="s">
        <v>340</v>
      </c>
      <c r="E15" s="46" t="s">
        <v>339</v>
      </c>
      <c r="F15" s="46" t="s">
        <v>374</v>
      </c>
      <c r="G15" s="96">
        <v>46022</v>
      </c>
      <c r="H15" s="71">
        <v>1</v>
      </c>
      <c r="I15" s="72"/>
      <c r="J15" s="71"/>
      <c r="K15" s="73"/>
      <c r="L15" s="102" t="s">
        <v>484</v>
      </c>
      <c r="M15" s="61"/>
      <c r="N15" s="62">
        <f t="shared" ca="1" si="0"/>
        <v>1.8</v>
      </c>
      <c r="O15" s="68"/>
    </row>
    <row r="16" spans="1:22" ht="50.1" customHeight="1" x14ac:dyDescent="0.25">
      <c r="A16" s="80" t="s">
        <v>417</v>
      </c>
      <c r="B16" s="44">
        <v>6.1</v>
      </c>
      <c r="C16" s="89" t="s">
        <v>418</v>
      </c>
      <c r="D16" s="78" t="s">
        <v>419</v>
      </c>
      <c r="E16" s="78" t="s">
        <v>420</v>
      </c>
      <c r="F16" s="46" t="s">
        <v>326</v>
      </c>
      <c r="G16" s="88">
        <v>45868</v>
      </c>
      <c r="H16" s="71">
        <v>1</v>
      </c>
      <c r="I16" s="72"/>
      <c r="J16" s="71"/>
      <c r="K16" s="73"/>
      <c r="L16" s="105" t="s">
        <v>479</v>
      </c>
      <c r="M16" s="61"/>
      <c r="N16" s="62">
        <f t="shared" ca="1" si="0"/>
        <v>-3.2333333333333334</v>
      </c>
      <c r="O16" s="68"/>
    </row>
  </sheetData>
  <mergeCells count="7">
    <mergeCell ref="A11:A12"/>
    <mergeCell ref="A13:A14"/>
    <mergeCell ref="A1:B5"/>
    <mergeCell ref="C1:K3"/>
    <mergeCell ref="C4:K5"/>
    <mergeCell ref="A6:L6"/>
    <mergeCell ref="A8:A9"/>
  </mergeCells>
  <conditionalFormatting sqref="N9">
    <cfRule type="cellIs" dxfId="47" priority="29" operator="equal">
      <formula>0</formula>
    </cfRule>
    <cfRule type="cellIs" dxfId="46" priority="30" operator="lessThan">
      <formula>0</formula>
    </cfRule>
  </conditionalFormatting>
  <conditionalFormatting sqref="N9">
    <cfRule type="cellIs" dxfId="45" priority="28" operator="equal">
      <formula>1</formula>
    </cfRule>
  </conditionalFormatting>
  <conditionalFormatting sqref="N9">
    <cfRule type="cellIs" dxfId="44" priority="27" operator="equal">
      <formula>2</formula>
    </cfRule>
  </conditionalFormatting>
  <conditionalFormatting sqref="N9">
    <cfRule type="cellIs" dxfId="43" priority="26" operator="equal">
      <formula>0.1</formula>
    </cfRule>
  </conditionalFormatting>
  <conditionalFormatting sqref="N10:N11 N15 N13">
    <cfRule type="cellIs" dxfId="42" priority="24" operator="equal">
      <formula>0</formula>
    </cfRule>
    <cfRule type="cellIs" dxfId="41" priority="25" operator="lessThan">
      <formula>0</formula>
    </cfRule>
  </conditionalFormatting>
  <conditionalFormatting sqref="N10:N11 N15 N13">
    <cfRule type="cellIs" dxfId="40" priority="23" operator="equal">
      <formula>1</formula>
    </cfRule>
  </conditionalFormatting>
  <conditionalFormatting sqref="N10:N11 N15 N13">
    <cfRule type="cellIs" dxfId="39" priority="22" operator="equal">
      <formula>2</formula>
    </cfRule>
  </conditionalFormatting>
  <conditionalFormatting sqref="N10:N11 N15 N13">
    <cfRule type="cellIs" dxfId="38" priority="21" operator="equal">
      <formula>0.1</formula>
    </cfRule>
  </conditionalFormatting>
  <conditionalFormatting sqref="N8">
    <cfRule type="cellIs" dxfId="37" priority="19" operator="equal">
      <formula>0</formula>
    </cfRule>
    <cfRule type="cellIs" dxfId="36" priority="20" operator="lessThan">
      <formula>0</formula>
    </cfRule>
  </conditionalFormatting>
  <conditionalFormatting sqref="N8">
    <cfRule type="cellIs" dxfId="35" priority="18" operator="equal">
      <formula>1</formula>
    </cfRule>
  </conditionalFormatting>
  <conditionalFormatting sqref="N8">
    <cfRule type="cellIs" dxfId="34" priority="17" operator="equal">
      <formula>2</formula>
    </cfRule>
  </conditionalFormatting>
  <conditionalFormatting sqref="N8">
    <cfRule type="cellIs" dxfId="33" priority="16" operator="equal">
      <formula>0.1</formula>
    </cfRule>
  </conditionalFormatting>
  <conditionalFormatting sqref="N14">
    <cfRule type="cellIs" dxfId="32" priority="14" operator="equal">
      <formula>0</formula>
    </cfRule>
    <cfRule type="cellIs" dxfId="31" priority="15" operator="lessThan">
      <formula>0</formula>
    </cfRule>
  </conditionalFormatting>
  <conditionalFormatting sqref="N14">
    <cfRule type="cellIs" dxfId="30" priority="13" operator="equal">
      <formula>1</formula>
    </cfRule>
  </conditionalFormatting>
  <conditionalFormatting sqref="N14">
    <cfRule type="cellIs" dxfId="29" priority="12" operator="equal">
      <formula>2</formula>
    </cfRule>
  </conditionalFormatting>
  <conditionalFormatting sqref="N14">
    <cfRule type="cellIs" dxfId="28" priority="11" operator="equal">
      <formula>0.1</formula>
    </cfRule>
  </conditionalFormatting>
  <conditionalFormatting sqref="N16">
    <cfRule type="cellIs" dxfId="27" priority="9" operator="equal">
      <formula>0</formula>
    </cfRule>
    <cfRule type="cellIs" dxfId="26" priority="10" operator="lessThan">
      <formula>0</formula>
    </cfRule>
  </conditionalFormatting>
  <conditionalFormatting sqref="N16">
    <cfRule type="cellIs" dxfId="25" priority="8" operator="equal">
      <formula>1</formula>
    </cfRule>
  </conditionalFormatting>
  <conditionalFormatting sqref="N16">
    <cfRule type="cellIs" dxfId="24" priority="7" operator="equal">
      <formula>2</formula>
    </cfRule>
  </conditionalFormatting>
  <conditionalFormatting sqref="N16">
    <cfRule type="cellIs" dxfId="23" priority="6" operator="equal">
      <formula>0.1</formula>
    </cfRule>
  </conditionalFormatting>
  <conditionalFormatting sqref="N12">
    <cfRule type="cellIs" dxfId="22" priority="4" operator="equal">
      <formula>0</formula>
    </cfRule>
    <cfRule type="cellIs" dxfId="21" priority="5" operator="lessThan">
      <formula>0</formula>
    </cfRule>
  </conditionalFormatting>
  <conditionalFormatting sqref="N12">
    <cfRule type="cellIs" dxfId="20" priority="3" operator="equal">
      <formula>1</formula>
    </cfRule>
  </conditionalFormatting>
  <conditionalFormatting sqref="N12">
    <cfRule type="cellIs" dxfId="19" priority="2" operator="equal">
      <formula>2</formula>
    </cfRule>
  </conditionalFormatting>
  <conditionalFormatting sqref="N12">
    <cfRule type="cellIs" dxfId="18" priority="1" operator="equal">
      <formula>0.1</formula>
    </cfRule>
  </conditionalFormatting>
  <dataValidations count="1">
    <dataValidation type="decimal" allowBlank="1" showInputMessage="1" showErrorMessage="1" errorTitle="Error de evaluación" error="Por favor ingrese un número entre 0% y 100%" sqref="K8:K9" xr:uid="{00000000-0002-0000-0500-000000000000}">
      <formula1>0</formula1>
      <formula2>1</formula2>
    </dataValidation>
  </dataValidations>
  <hyperlinks>
    <hyperlink ref="L16" r:id="rId1" display="https://www.hospitalsanrafaelzarzal.gov.co/denuncia/" xr:uid="{6FAE8327-FD70-4478-937E-8504B2358A8F}"/>
    <hyperlink ref="L9" r:id="rId2" display="https://www.ant.hospitalsanrafaelzarzal.gov.co/3-2-1-Informaci%C3%B3n-de-gesti%C3%B3n-contractual-en-el-SECOP/" xr:uid="{E1E04F69-B73C-478F-ADF9-1540CFED25FC}"/>
    <hyperlink ref="L11" r:id="rId3" xr:uid="{FD3A9422-9F6D-4797-BC38-0F3375BB9944}"/>
  </hyperlinks>
  <pageMargins left="0.7" right="0.7" top="0.75" bottom="0.75" header="0.3" footer="0.3"/>
  <pageSetup paperSize="5" scale="95" orientation="landscape" horizontalDpi="4294967292"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2"/>
  <sheetViews>
    <sheetView zoomScale="40" zoomScaleNormal="40" workbookViewId="0"/>
  </sheetViews>
  <sheetFormatPr baseColWidth="10" defaultRowHeight="16.5" x14ac:dyDescent="0.3"/>
  <cols>
    <col min="1" max="1" width="11.42578125" style="6" customWidth="1"/>
    <col min="2" max="2" width="25.28515625" style="6" customWidth="1"/>
    <col min="3" max="3" width="29.7109375" style="8" customWidth="1"/>
    <col min="4" max="4" width="21.85546875" style="6" customWidth="1"/>
    <col min="5" max="5" width="27.28515625" style="6" customWidth="1"/>
    <col min="6" max="6" width="23.7109375" style="6" customWidth="1"/>
    <col min="7" max="7" width="15.42578125" style="6" customWidth="1"/>
    <col min="8" max="8" width="11.42578125" style="6" customWidth="1"/>
    <col min="9" max="9" width="16.140625" style="6" customWidth="1"/>
    <col min="10" max="10" width="25.28515625" style="6" customWidth="1"/>
    <col min="11" max="11" width="17.5703125" style="6" customWidth="1"/>
    <col min="12" max="12" width="21.85546875" style="6" customWidth="1"/>
    <col min="13" max="13" width="19.7109375" style="6" customWidth="1"/>
    <col min="14" max="14" width="18.140625" style="6" customWidth="1"/>
    <col min="15" max="15" width="11.42578125" style="6" customWidth="1"/>
    <col min="16" max="16" width="14.7109375" style="6" customWidth="1"/>
    <col min="17" max="17" width="22.140625" style="6" customWidth="1"/>
    <col min="18" max="18" width="26.140625" style="6" customWidth="1"/>
  </cols>
  <sheetData>
    <row r="1" spans="1:18" x14ac:dyDescent="0.3">
      <c r="A1" s="7" t="s">
        <v>9</v>
      </c>
    </row>
    <row r="2" spans="1:18" ht="15" x14ac:dyDescent="0.25">
      <c r="A2" s="179"/>
      <c r="B2" s="179"/>
      <c r="C2" s="179"/>
      <c r="D2" s="177" t="s">
        <v>233</v>
      </c>
      <c r="E2" s="178"/>
      <c r="F2" s="178"/>
      <c r="G2" s="178"/>
      <c r="H2" s="178"/>
      <c r="I2" s="178"/>
      <c r="J2" s="178"/>
      <c r="K2" s="178"/>
      <c r="L2" s="178"/>
      <c r="M2" s="178"/>
      <c r="N2" s="178"/>
      <c r="O2" s="178"/>
      <c r="P2" s="178"/>
      <c r="Q2" s="178"/>
      <c r="R2" s="178"/>
    </row>
    <row r="3" spans="1:18" ht="15" x14ac:dyDescent="0.25">
      <c r="A3" s="179"/>
      <c r="B3" s="179"/>
      <c r="C3" s="179"/>
      <c r="D3" s="178"/>
      <c r="E3" s="178"/>
      <c r="F3" s="178"/>
      <c r="G3" s="178"/>
      <c r="H3" s="178"/>
      <c r="I3" s="178"/>
      <c r="J3" s="178"/>
      <c r="K3" s="178"/>
      <c r="L3" s="178"/>
      <c r="M3" s="178"/>
      <c r="N3" s="178"/>
      <c r="O3" s="178"/>
      <c r="P3" s="178"/>
      <c r="Q3" s="178"/>
      <c r="R3" s="178"/>
    </row>
    <row r="4" spans="1:18" ht="15" x14ac:dyDescent="0.25">
      <c r="A4" s="179"/>
      <c r="B4" s="179"/>
      <c r="C4" s="179"/>
      <c r="D4" s="178"/>
      <c r="E4" s="178"/>
      <c r="F4" s="178"/>
      <c r="G4" s="178"/>
      <c r="H4" s="178"/>
      <c r="I4" s="178"/>
      <c r="J4" s="178"/>
      <c r="K4" s="178"/>
      <c r="L4" s="178"/>
      <c r="M4" s="178"/>
      <c r="N4" s="178"/>
      <c r="O4" s="178"/>
      <c r="P4" s="178"/>
      <c r="Q4" s="178"/>
      <c r="R4" s="178"/>
    </row>
    <row r="5" spans="1:18" ht="50.25" customHeight="1" x14ac:dyDescent="0.25">
      <c r="A5" s="179"/>
      <c r="B5" s="179"/>
      <c r="C5" s="179"/>
      <c r="D5" s="178"/>
      <c r="E5" s="178"/>
      <c r="F5" s="178"/>
      <c r="G5" s="178"/>
      <c r="H5" s="178"/>
      <c r="I5" s="178"/>
      <c r="J5" s="178"/>
      <c r="K5" s="178"/>
      <c r="L5" s="178"/>
      <c r="M5" s="178"/>
      <c r="N5" s="178"/>
      <c r="O5" s="178"/>
      <c r="P5" s="178"/>
      <c r="Q5" s="178"/>
      <c r="R5" s="178"/>
    </row>
    <row r="6" spans="1:18" x14ac:dyDescent="0.3">
      <c r="A6" s="38"/>
      <c r="B6" s="38"/>
      <c r="C6" s="39"/>
      <c r="D6" s="38"/>
      <c r="E6" s="38"/>
      <c r="F6" s="38"/>
      <c r="G6" s="40"/>
      <c r="H6" s="40"/>
      <c r="I6" s="40"/>
      <c r="J6" s="40"/>
      <c r="K6" s="40"/>
      <c r="L6" s="40"/>
      <c r="M6" s="40"/>
      <c r="N6" s="40"/>
      <c r="O6" s="40"/>
      <c r="P6" s="40"/>
      <c r="Q6" s="40"/>
      <c r="R6" s="40"/>
    </row>
    <row r="7" spans="1:18" ht="15" x14ac:dyDescent="0.25">
      <c r="A7" s="180" t="s">
        <v>10</v>
      </c>
      <c r="B7" s="180"/>
      <c r="C7" s="180"/>
      <c r="D7" s="180"/>
      <c r="E7" s="180"/>
      <c r="F7" s="180"/>
      <c r="G7" s="181" t="s">
        <v>11</v>
      </c>
      <c r="H7" s="181"/>
      <c r="I7" s="181"/>
      <c r="J7" s="182" t="s">
        <v>12</v>
      </c>
      <c r="K7" s="182"/>
      <c r="L7" s="182"/>
      <c r="M7" s="182"/>
      <c r="N7" s="182"/>
      <c r="O7" s="182"/>
      <c r="P7" s="182"/>
      <c r="Q7" s="183" t="s">
        <v>13</v>
      </c>
      <c r="R7" s="183"/>
    </row>
    <row r="8" spans="1:18" ht="15" x14ac:dyDescent="0.25">
      <c r="A8" s="184" t="s">
        <v>14</v>
      </c>
      <c r="B8" s="25"/>
      <c r="C8" s="176" t="s">
        <v>15</v>
      </c>
      <c r="D8" s="176" t="s">
        <v>16</v>
      </c>
      <c r="E8" s="176" t="s">
        <v>17</v>
      </c>
      <c r="F8" s="176" t="s">
        <v>18</v>
      </c>
      <c r="G8" s="176" t="s">
        <v>19</v>
      </c>
      <c r="H8" s="176"/>
      <c r="I8" s="176"/>
      <c r="J8" s="176" t="s">
        <v>20</v>
      </c>
      <c r="K8" s="176" t="s">
        <v>21</v>
      </c>
      <c r="L8" s="176"/>
      <c r="M8" s="176"/>
      <c r="N8" s="176" t="s">
        <v>22</v>
      </c>
      <c r="O8" s="176"/>
      <c r="P8" s="176"/>
      <c r="Q8" s="176" t="s">
        <v>23</v>
      </c>
      <c r="R8" s="176" t="s">
        <v>24</v>
      </c>
    </row>
    <row r="9" spans="1:18" ht="38.25" x14ac:dyDescent="0.25">
      <c r="A9" s="184"/>
      <c r="B9" s="25" t="s">
        <v>25</v>
      </c>
      <c r="C9" s="176" t="s">
        <v>15</v>
      </c>
      <c r="D9" s="176"/>
      <c r="E9" s="176"/>
      <c r="F9" s="176"/>
      <c r="G9" s="25" t="s">
        <v>26</v>
      </c>
      <c r="H9" s="25" t="s">
        <v>27</v>
      </c>
      <c r="I9" s="25" t="s">
        <v>28</v>
      </c>
      <c r="J9" s="176"/>
      <c r="K9" s="25" t="s">
        <v>29</v>
      </c>
      <c r="L9" s="25" t="s">
        <v>30</v>
      </c>
      <c r="M9" s="25" t="s">
        <v>31</v>
      </c>
      <c r="N9" s="25" t="s">
        <v>26</v>
      </c>
      <c r="O9" s="25" t="s">
        <v>27</v>
      </c>
      <c r="P9" s="25" t="s">
        <v>28</v>
      </c>
      <c r="Q9" s="176"/>
      <c r="R9" s="176"/>
    </row>
    <row r="10" spans="1:18" ht="81" x14ac:dyDescent="0.25">
      <c r="A10" s="174">
        <v>1</v>
      </c>
      <c r="B10" s="185" t="s">
        <v>237</v>
      </c>
      <c r="C10" s="157" t="s">
        <v>32</v>
      </c>
      <c r="D10" s="157" t="s">
        <v>33</v>
      </c>
      <c r="E10" s="28" t="s">
        <v>34</v>
      </c>
      <c r="F10" s="28" t="s">
        <v>35</v>
      </c>
      <c r="G10" s="158">
        <v>2</v>
      </c>
      <c r="H10" s="159">
        <v>10</v>
      </c>
      <c r="I10" s="161">
        <v>20</v>
      </c>
      <c r="J10" s="10" t="s">
        <v>36</v>
      </c>
      <c r="K10" s="11" t="s">
        <v>37</v>
      </c>
      <c r="L10" s="11" t="s">
        <v>37</v>
      </c>
      <c r="M10" s="11" t="s">
        <v>37</v>
      </c>
      <c r="N10" s="158">
        <v>2</v>
      </c>
      <c r="O10" s="159">
        <v>10</v>
      </c>
      <c r="P10" s="158">
        <v>20</v>
      </c>
      <c r="Q10" s="15" t="s">
        <v>38</v>
      </c>
      <c r="R10" s="15" t="s">
        <v>39</v>
      </c>
    </row>
    <row r="11" spans="1:18" ht="15" x14ac:dyDescent="0.25">
      <c r="A11" s="174"/>
      <c r="B11" s="185"/>
      <c r="C11" s="157"/>
      <c r="D11" s="157"/>
      <c r="E11" s="157" t="s">
        <v>40</v>
      </c>
      <c r="F11" s="157" t="s">
        <v>41</v>
      </c>
      <c r="G11" s="158"/>
      <c r="H11" s="159"/>
      <c r="I11" s="161"/>
      <c r="J11" s="166" t="s">
        <v>42</v>
      </c>
      <c r="K11" s="163" t="s">
        <v>37</v>
      </c>
      <c r="L11" s="163" t="s">
        <v>37</v>
      </c>
      <c r="M11" s="163" t="s">
        <v>37</v>
      </c>
      <c r="N11" s="158"/>
      <c r="O11" s="159"/>
      <c r="P11" s="158"/>
      <c r="Q11" s="153" t="s">
        <v>43</v>
      </c>
      <c r="R11" s="153" t="s">
        <v>44</v>
      </c>
    </row>
    <row r="12" spans="1:18" ht="55.5" customHeight="1" x14ac:dyDescent="0.25">
      <c r="A12" s="174"/>
      <c r="B12" s="185"/>
      <c r="C12" s="157"/>
      <c r="D12" s="157"/>
      <c r="E12" s="157"/>
      <c r="F12" s="157"/>
      <c r="G12" s="158"/>
      <c r="H12" s="159"/>
      <c r="I12" s="161"/>
      <c r="J12" s="166"/>
      <c r="K12" s="163"/>
      <c r="L12" s="163"/>
      <c r="M12" s="163"/>
      <c r="N12" s="158"/>
      <c r="O12" s="159"/>
      <c r="P12" s="158"/>
      <c r="Q12" s="153"/>
      <c r="R12" s="153"/>
    </row>
    <row r="13" spans="1:18" ht="135" x14ac:dyDescent="0.25">
      <c r="A13" s="174">
        <v>2</v>
      </c>
      <c r="B13" s="162" t="s">
        <v>236</v>
      </c>
      <c r="C13" s="164" t="s">
        <v>45</v>
      </c>
      <c r="D13" s="157" t="s">
        <v>46</v>
      </c>
      <c r="E13" s="28" t="s">
        <v>47</v>
      </c>
      <c r="F13" s="28" t="s">
        <v>48</v>
      </c>
      <c r="G13" s="158">
        <v>1</v>
      </c>
      <c r="H13" s="159">
        <v>10</v>
      </c>
      <c r="I13" s="159">
        <v>10</v>
      </c>
      <c r="J13" s="34" t="s">
        <v>49</v>
      </c>
      <c r="K13" s="34" t="s">
        <v>7</v>
      </c>
      <c r="L13" s="34" t="s">
        <v>7</v>
      </c>
      <c r="M13" s="34" t="s">
        <v>7</v>
      </c>
      <c r="N13" s="158">
        <v>2</v>
      </c>
      <c r="O13" s="159">
        <v>10</v>
      </c>
      <c r="P13" s="158">
        <f>N13*O13</f>
        <v>20</v>
      </c>
      <c r="Q13" s="15" t="s">
        <v>50</v>
      </c>
      <c r="R13" s="15" t="s">
        <v>51</v>
      </c>
    </row>
    <row r="14" spans="1:18" ht="135" x14ac:dyDescent="0.25">
      <c r="A14" s="174"/>
      <c r="B14" s="162"/>
      <c r="C14" s="164"/>
      <c r="D14" s="164"/>
      <c r="E14" s="28" t="s">
        <v>52</v>
      </c>
      <c r="F14" s="28" t="s">
        <v>53</v>
      </c>
      <c r="G14" s="158"/>
      <c r="H14" s="159"/>
      <c r="I14" s="159"/>
      <c r="J14" s="34" t="s">
        <v>54</v>
      </c>
      <c r="K14" s="34" t="s">
        <v>7</v>
      </c>
      <c r="L14" s="34" t="s">
        <v>7</v>
      </c>
      <c r="M14" s="34" t="s">
        <v>7</v>
      </c>
      <c r="N14" s="158"/>
      <c r="O14" s="159"/>
      <c r="P14" s="158"/>
      <c r="Q14" s="15" t="s">
        <v>55</v>
      </c>
      <c r="R14" s="15" t="s">
        <v>56</v>
      </c>
    </row>
    <row r="15" spans="1:18" ht="121.5" x14ac:dyDescent="0.25">
      <c r="A15" s="174"/>
      <c r="B15" s="162"/>
      <c r="C15" s="164"/>
      <c r="D15" s="164"/>
      <c r="E15" s="28" t="s">
        <v>57</v>
      </c>
      <c r="F15" s="28" t="s">
        <v>58</v>
      </c>
      <c r="G15" s="158"/>
      <c r="H15" s="159"/>
      <c r="I15" s="159"/>
      <c r="J15" s="35" t="s">
        <v>59</v>
      </c>
      <c r="K15" s="34" t="s">
        <v>8</v>
      </c>
      <c r="L15" s="34" t="s">
        <v>7</v>
      </c>
      <c r="M15" s="34" t="s">
        <v>7</v>
      </c>
      <c r="N15" s="158"/>
      <c r="O15" s="159"/>
      <c r="P15" s="158"/>
      <c r="Q15" s="15" t="s">
        <v>60</v>
      </c>
      <c r="R15" s="15" t="s">
        <v>61</v>
      </c>
    </row>
    <row r="16" spans="1:18" ht="81" x14ac:dyDescent="0.25">
      <c r="A16" s="174"/>
      <c r="B16" s="162"/>
      <c r="C16" s="164"/>
      <c r="D16" s="164" t="s">
        <v>62</v>
      </c>
      <c r="E16" s="28" t="s">
        <v>63</v>
      </c>
      <c r="F16" s="28" t="s">
        <v>64</v>
      </c>
      <c r="G16" s="158"/>
      <c r="H16" s="159"/>
      <c r="I16" s="159"/>
      <c r="J16" s="35" t="s">
        <v>65</v>
      </c>
      <c r="K16" s="34" t="s">
        <v>8</v>
      </c>
      <c r="L16" s="34" t="s">
        <v>7</v>
      </c>
      <c r="M16" s="34" t="s">
        <v>7</v>
      </c>
      <c r="N16" s="158"/>
      <c r="O16" s="159"/>
      <c r="P16" s="158"/>
      <c r="Q16" s="15" t="s">
        <v>66</v>
      </c>
      <c r="R16" s="15" t="s">
        <v>67</v>
      </c>
    </row>
    <row r="17" spans="1:18" ht="67.5" x14ac:dyDescent="0.25">
      <c r="A17" s="174">
        <v>3</v>
      </c>
      <c r="B17" s="162" t="s">
        <v>236</v>
      </c>
      <c r="C17" s="157" t="s">
        <v>68</v>
      </c>
      <c r="D17" s="157" t="s">
        <v>69</v>
      </c>
      <c r="E17" s="28" t="s">
        <v>70</v>
      </c>
      <c r="F17" s="28" t="s">
        <v>71</v>
      </c>
      <c r="G17" s="172">
        <v>1</v>
      </c>
      <c r="H17" s="173">
        <v>5</v>
      </c>
      <c r="I17" s="173">
        <v>10</v>
      </c>
      <c r="J17" s="35" t="s">
        <v>72</v>
      </c>
      <c r="K17" s="12" t="s">
        <v>7</v>
      </c>
      <c r="L17" s="12" t="s">
        <v>73</v>
      </c>
      <c r="M17" s="12" t="s">
        <v>73</v>
      </c>
      <c r="N17" s="172">
        <v>1</v>
      </c>
      <c r="O17" s="173">
        <v>5</v>
      </c>
      <c r="P17" s="173">
        <v>10</v>
      </c>
      <c r="Q17" s="18" t="s">
        <v>74</v>
      </c>
      <c r="R17" s="19" t="s">
        <v>75</v>
      </c>
    </row>
    <row r="18" spans="1:18" ht="67.5" x14ac:dyDescent="0.25">
      <c r="A18" s="174"/>
      <c r="B18" s="162"/>
      <c r="C18" s="157"/>
      <c r="D18" s="157"/>
      <c r="E18" s="28" t="s">
        <v>76</v>
      </c>
      <c r="F18" s="28" t="s">
        <v>77</v>
      </c>
      <c r="G18" s="172"/>
      <c r="H18" s="173"/>
      <c r="I18" s="173"/>
      <c r="J18" s="35" t="s">
        <v>78</v>
      </c>
      <c r="K18" s="12" t="s">
        <v>79</v>
      </c>
      <c r="L18" s="12" t="s">
        <v>73</v>
      </c>
      <c r="M18" s="12" t="s">
        <v>37</v>
      </c>
      <c r="N18" s="172"/>
      <c r="O18" s="173"/>
      <c r="P18" s="173"/>
      <c r="Q18" s="18" t="s">
        <v>80</v>
      </c>
      <c r="R18" s="16" t="s">
        <v>81</v>
      </c>
    </row>
    <row r="19" spans="1:18" ht="40.5" x14ac:dyDescent="0.25">
      <c r="A19" s="174">
        <v>4</v>
      </c>
      <c r="B19" s="162" t="s">
        <v>236</v>
      </c>
      <c r="C19" s="157" t="s">
        <v>82</v>
      </c>
      <c r="D19" s="157" t="s">
        <v>83</v>
      </c>
      <c r="E19" s="28" t="s">
        <v>84</v>
      </c>
      <c r="F19" s="28" t="s">
        <v>85</v>
      </c>
      <c r="G19" s="172">
        <v>1</v>
      </c>
      <c r="H19" s="173">
        <v>10</v>
      </c>
      <c r="I19" s="175">
        <v>20</v>
      </c>
      <c r="J19" s="35" t="s">
        <v>86</v>
      </c>
      <c r="K19" s="35" t="s">
        <v>8</v>
      </c>
      <c r="L19" s="35" t="s">
        <v>8</v>
      </c>
      <c r="M19" s="35" t="s">
        <v>7</v>
      </c>
      <c r="N19" s="172">
        <v>1</v>
      </c>
      <c r="O19" s="173">
        <v>10</v>
      </c>
      <c r="P19" s="175">
        <f>N19*O19</f>
        <v>10</v>
      </c>
      <c r="Q19" s="15" t="s">
        <v>87</v>
      </c>
      <c r="R19" s="16" t="s">
        <v>88</v>
      </c>
    </row>
    <row r="20" spans="1:18" ht="81" x14ac:dyDescent="0.25">
      <c r="A20" s="174"/>
      <c r="B20" s="162"/>
      <c r="C20" s="157"/>
      <c r="D20" s="157"/>
      <c r="E20" s="28" t="s">
        <v>89</v>
      </c>
      <c r="F20" s="28" t="s">
        <v>90</v>
      </c>
      <c r="G20" s="172"/>
      <c r="H20" s="173"/>
      <c r="I20" s="175"/>
      <c r="J20" s="10" t="s">
        <v>91</v>
      </c>
      <c r="K20" s="10" t="s">
        <v>8</v>
      </c>
      <c r="L20" s="10" t="s">
        <v>8</v>
      </c>
      <c r="M20" s="10" t="s">
        <v>7</v>
      </c>
      <c r="N20" s="172"/>
      <c r="O20" s="173"/>
      <c r="P20" s="175"/>
      <c r="Q20" s="15" t="s">
        <v>92</v>
      </c>
      <c r="R20" s="16" t="s">
        <v>93</v>
      </c>
    </row>
    <row r="21" spans="1:18" ht="66" x14ac:dyDescent="0.25">
      <c r="A21" s="174"/>
      <c r="B21" s="162"/>
      <c r="C21" s="157"/>
      <c r="D21" s="157"/>
      <c r="E21" s="28" t="s">
        <v>94</v>
      </c>
      <c r="F21" s="28" t="s">
        <v>95</v>
      </c>
      <c r="G21" s="172"/>
      <c r="H21" s="173"/>
      <c r="I21" s="175"/>
      <c r="J21" s="26" t="s">
        <v>96</v>
      </c>
      <c r="K21" s="10" t="s">
        <v>8</v>
      </c>
      <c r="L21" s="10" t="s">
        <v>8</v>
      </c>
      <c r="M21" s="10" t="s">
        <v>7</v>
      </c>
      <c r="N21" s="172"/>
      <c r="O21" s="173"/>
      <c r="P21" s="175"/>
      <c r="Q21" s="15" t="s">
        <v>97</v>
      </c>
      <c r="R21" s="16" t="s">
        <v>98</v>
      </c>
    </row>
    <row r="22" spans="1:18" ht="82.5" x14ac:dyDescent="0.25">
      <c r="A22" s="174"/>
      <c r="B22" s="162"/>
      <c r="C22" s="157"/>
      <c r="D22" s="157"/>
      <c r="E22" s="28" t="s">
        <v>99</v>
      </c>
      <c r="F22" s="28" t="s">
        <v>90</v>
      </c>
      <c r="G22" s="172"/>
      <c r="H22" s="173"/>
      <c r="I22" s="175"/>
      <c r="J22" s="26"/>
      <c r="K22" s="27"/>
      <c r="L22" s="27"/>
      <c r="M22" s="27"/>
      <c r="N22" s="172"/>
      <c r="O22" s="173"/>
      <c r="P22" s="175"/>
      <c r="Q22" s="20" t="s">
        <v>100</v>
      </c>
      <c r="R22" s="37" t="s">
        <v>88</v>
      </c>
    </row>
    <row r="23" spans="1:18" ht="40.5" x14ac:dyDescent="0.25">
      <c r="A23" s="171">
        <v>5</v>
      </c>
      <c r="B23" s="162" t="s">
        <v>236</v>
      </c>
      <c r="C23" s="157" t="s">
        <v>101</v>
      </c>
      <c r="D23" s="157" t="s">
        <v>102</v>
      </c>
      <c r="E23" s="28" t="s">
        <v>103</v>
      </c>
      <c r="F23" s="28" t="s">
        <v>104</v>
      </c>
      <c r="G23" s="172">
        <v>2</v>
      </c>
      <c r="H23" s="173">
        <v>10</v>
      </c>
      <c r="I23" s="161">
        <v>20</v>
      </c>
      <c r="J23" s="10" t="s">
        <v>105</v>
      </c>
      <c r="K23" s="9" t="s">
        <v>8</v>
      </c>
      <c r="L23" s="9" t="s">
        <v>7</v>
      </c>
      <c r="M23" s="9" t="s">
        <v>7</v>
      </c>
      <c r="N23" s="172">
        <v>2</v>
      </c>
      <c r="O23" s="173">
        <v>10</v>
      </c>
      <c r="P23" s="161">
        <v>20</v>
      </c>
      <c r="Q23" s="153" t="s">
        <v>106</v>
      </c>
      <c r="R23" s="153" t="s">
        <v>107</v>
      </c>
    </row>
    <row r="24" spans="1:18" ht="54" x14ac:dyDescent="0.25">
      <c r="A24" s="171"/>
      <c r="B24" s="162"/>
      <c r="C24" s="157"/>
      <c r="D24" s="157"/>
      <c r="E24" s="28" t="s">
        <v>108</v>
      </c>
      <c r="F24" s="28" t="s">
        <v>109</v>
      </c>
      <c r="G24" s="172"/>
      <c r="H24" s="173"/>
      <c r="I24" s="161"/>
      <c r="J24" s="22" t="s">
        <v>110</v>
      </c>
      <c r="K24" s="9" t="s">
        <v>37</v>
      </c>
      <c r="L24" s="9" t="s">
        <v>111</v>
      </c>
      <c r="M24" s="9" t="s">
        <v>37</v>
      </c>
      <c r="N24" s="172"/>
      <c r="O24" s="173"/>
      <c r="P24" s="161"/>
      <c r="Q24" s="153"/>
      <c r="R24" s="153"/>
    </row>
    <row r="25" spans="1:18" ht="67.5" x14ac:dyDescent="0.25">
      <c r="A25" s="171"/>
      <c r="B25" s="162"/>
      <c r="C25" s="157"/>
      <c r="D25" s="157"/>
      <c r="E25" s="28" t="s">
        <v>112</v>
      </c>
      <c r="F25" s="28" t="s">
        <v>113</v>
      </c>
      <c r="G25" s="172"/>
      <c r="H25" s="173"/>
      <c r="I25" s="161"/>
      <c r="J25" s="22" t="s">
        <v>114</v>
      </c>
      <c r="K25" s="9" t="s">
        <v>7</v>
      </c>
      <c r="L25" s="9" t="s">
        <v>37</v>
      </c>
      <c r="M25" s="9" t="s">
        <v>7</v>
      </c>
      <c r="N25" s="172"/>
      <c r="O25" s="173"/>
      <c r="P25" s="161"/>
      <c r="Q25" s="15" t="s">
        <v>115</v>
      </c>
      <c r="R25" s="15" t="s">
        <v>116</v>
      </c>
    </row>
    <row r="26" spans="1:18" ht="67.5" x14ac:dyDescent="0.25">
      <c r="A26" s="171"/>
      <c r="B26" s="162"/>
      <c r="C26" s="157"/>
      <c r="D26" s="157"/>
      <c r="E26" s="28" t="s">
        <v>117</v>
      </c>
      <c r="F26" s="28" t="s">
        <v>118</v>
      </c>
      <c r="G26" s="172"/>
      <c r="H26" s="173"/>
      <c r="I26" s="161"/>
      <c r="J26" s="10" t="s">
        <v>119</v>
      </c>
      <c r="K26" s="9" t="s">
        <v>7</v>
      </c>
      <c r="L26" s="9" t="s">
        <v>7</v>
      </c>
      <c r="M26" s="9" t="s">
        <v>7</v>
      </c>
      <c r="N26" s="172"/>
      <c r="O26" s="173"/>
      <c r="P26" s="161"/>
      <c r="Q26" s="15" t="s">
        <v>120</v>
      </c>
      <c r="R26" s="15" t="s">
        <v>98</v>
      </c>
    </row>
    <row r="27" spans="1:18" ht="81" x14ac:dyDescent="0.25">
      <c r="A27" s="165">
        <v>6</v>
      </c>
      <c r="B27" s="162" t="s">
        <v>235</v>
      </c>
      <c r="C27" s="157" t="s">
        <v>32</v>
      </c>
      <c r="D27" s="157" t="s">
        <v>33</v>
      </c>
      <c r="E27" s="28" t="s">
        <v>34</v>
      </c>
      <c r="F27" s="28" t="s">
        <v>35</v>
      </c>
      <c r="G27" s="158">
        <v>2</v>
      </c>
      <c r="H27" s="159">
        <v>10</v>
      </c>
      <c r="I27" s="161">
        <v>20</v>
      </c>
      <c r="J27" s="10" t="s">
        <v>36</v>
      </c>
      <c r="K27" s="11" t="s">
        <v>37</v>
      </c>
      <c r="L27" s="11" t="s">
        <v>37</v>
      </c>
      <c r="M27" s="11" t="s">
        <v>37</v>
      </c>
      <c r="N27" s="158">
        <v>2</v>
      </c>
      <c r="O27" s="159">
        <v>10</v>
      </c>
      <c r="P27" s="158">
        <v>20</v>
      </c>
      <c r="Q27" s="15" t="s">
        <v>121</v>
      </c>
      <c r="R27" s="15" t="s">
        <v>122</v>
      </c>
    </row>
    <row r="28" spans="1:18" ht="54" x14ac:dyDescent="0.25">
      <c r="A28" s="165"/>
      <c r="B28" s="162"/>
      <c r="C28" s="157"/>
      <c r="D28" s="157"/>
      <c r="E28" s="28" t="s">
        <v>123</v>
      </c>
      <c r="F28" s="28" t="s">
        <v>124</v>
      </c>
      <c r="G28" s="158"/>
      <c r="H28" s="159"/>
      <c r="I28" s="161"/>
      <c r="J28" s="10" t="s">
        <v>125</v>
      </c>
      <c r="K28" s="11" t="s">
        <v>37</v>
      </c>
      <c r="L28" s="11" t="s">
        <v>37</v>
      </c>
      <c r="M28" s="11" t="s">
        <v>37</v>
      </c>
      <c r="N28" s="158"/>
      <c r="O28" s="159"/>
      <c r="P28" s="158"/>
      <c r="Q28" s="15" t="s">
        <v>126</v>
      </c>
      <c r="R28" s="15" t="s">
        <v>98</v>
      </c>
    </row>
    <row r="29" spans="1:18" ht="15" x14ac:dyDescent="0.25">
      <c r="A29" s="165"/>
      <c r="B29" s="162"/>
      <c r="C29" s="157"/>
      <c r="D29" s="157"/>
      <c r="E29" s="157" t="s">
        <v>40</v>
      </c>
      <c r="F29" s="157" t="s">
        <v>41</v>
      </c>
      <c r="G29" s="158"/>
      <c r="H29" s="159"/>
      <c r="I29" s="161"/>
      <c r="J29" s="166" t="s">
        <v>42</v>
      </c>
      <c r="K29" s="163" t="s">
        <v>37</v>
      </c>
      <c r="L29" s="163" t="s">
        <v>37</v>
      </c>
      <c r="M29" s="163" t="s">
        <v>37</v>
      </c>
      <c r="N29" s="158"/>
      <c r="O29" s="159"/>
      <c r="P29" s="158"/>
      <c r="Q29" s="153" t="s">
        <v>43</v>
      </c>
      <c r="R29" s="153" t="s">
        <v>44</v>
      </c>
    </row>
    <row r="30" spans="1:18" ht="15" x14ac:dyDescent="0.25">
      <c r="A30" s="165"/>
      <c r="B30" s="162"/>
      <c r="C30" s="157"/>
      <c r="D30" s="157"/>
      <c r="E30" s="157"/>
      <c r="F30" s="157"/>
      <c r="G30" s="158"/>
      <c r="H30" s="159"/>
      <c r="I30" s="161"/>
      <c r="J30" s="166"/>
      <c r="K30" s="163"/>
      <c r="L30" s="163"/>
      <c r="M30" s="163"/>
      <c r="N30" s="158"/>
      <c r="O30" s="159"/>
      <c r="P30" s="158"/>
      <c r="Q30" s="153"/>
      <c r="R30" s="153"/>
    </row>
    <row r="31" spans="1:18" ht="81" x14ac:dyDescent="0.25">
      <c r="A31" s="41">
        <v>7</v>
      </c>
      <c r="B31" s="42" t="s">
        <v>234</v>
      </c>
      <c r="C31" s="28" t="s">
        <v>127</v>
      </c>
      <c r="D31" s="28" t="s">
        <v>128</v>
      </c>
      <c r="E31" s="28" t="s">
        <v>99</v>
      </c>
      <c r="F31" s="28" t="s">
        <v>129</v>
      </c>
      <c r="G31" s="27">
        <v>1</v>
      </c>
      <c r="H31" s="32">
        <v>10</v>
      </c>
      <c r="I31" s="33">
        <v>20</v>
      </c>
      <c r="J31" s="35" t="s">
        <v>130</v>
      </c>
      <c r="K31" s="35" t="s">
        <v>37</v>
      </c>
      <c r="L31" s="35" t="s">
        <v>8</v>
      </c>
      <c r="M31" s="35" t="s">
        <v>7</v>
      </c>
      <c r="N31" s="27">
        <v>1</v>
      </c>
      <c r="O31" s="32">
        <v>10</v>
      </c>
      <c r="P31" s="33">
        <f>N31*O31</f>
        <v>10</v>
      </c>
      <c r="Q31" s="15" t="s">
        <v>131</v>
      </c>
      <c r="R31" s="16" t="s">
        <v>88</v>
      </c>
    </row>
    <row r="32" spans="1:18" ht="81" x14ac:dyDescent="0.25">
      <c r="A32" s="165">
        <v>8</v>
      </c>
      <c r="B32" s="162" t="s">
        <v>132</v>
      </c>
      <c r="C32" s="157" t="s">
        <v>32</v>
      </c>
      <c r="D32" s="157" t="s">
        <v>33</v>
      </c>
      <c r="E32" s="28" t="s">
        <v>34</v>
      </c>
      <c r="F32" s="28" t="s">
        <v>35</v>
      </c>
      <c r="G32" s="158">
        <v>2</v>
      </c>
      <c r="H32" s="159">
        <v>10</v>
      </c>
      <c r="I32" s="161">
        <v>20</v>
      </c>
      <c r="J32" s="10" t="s">
        <v>36</v>
      </c>
      <c r="K32" s="11" t="s">
        <v>37</v>
      </c>
      <c r="L32" s="11" t="s">
        <v>37</v>
      </c>
      <c r="M32" s="11" t="s">
        <v>37</v>
      </c>
      <c r="N32" s="158">
        <v>2</v>
      </c>
      <c r="O32" s="159">
        <v>10</v>
      </c>
      <c r="P32" s="158">
        <v>20</v>
      </c>
      <c r="Q32" s="15" t="s">
        <v>121</v>
      </c>
      <c r="R32" s="15" t="s">
        <v>122</v>
      </c>
    </row>
    <row r="33" spans="1:18" ht="54" x14ac:dyDescent="0.25">
      <c r="A33" s="165"/>
      <c r="B33" s="162"/>
      <c r="C33" s="157"/>
      <c r="D33" s="157"/>
      <c r="E33" s="28" t="s">
        <v>123</v>
      </c>
      <c r="F33" s="28" t="s">
        <v>124</v>
      </c>
      <c r="G33" s="158"/>
      <c r="H33" s="159"/>
      <c r="I33" s="161"/>
      <c r="J33" s="10" t="s">
        <v>125</v>
      </c>
      <c r="K33" s="11" t="s">
        <v>37</v>
      </c>
      <c r="L33" s="11" t="s">
        <v>37</v>
      </c>
      <c r="M33" s="11" t="s">
        <v>37</v>
      </c>
      <c r="N33" s="158"/>
      <c r="O33" s="159"/>
      <c r="P33" s="158"/>
      <c r="Q33" s="15" t="s">
        <v>126</v>
      </c>
      <c r="R33" s="15" t="s">
        <v>98</v>
      </c>
    </row>
    <row r="34" spans="1:18" ht="39.75" customHeight="1" x14ac:dyDescent="0.25">
      <c r="A34" s="165"/>
      <c r="B34" s="162"/>
      <c r="C34" s="157"/>
      <c r="D34" s="157"/>
      <c r="E34" s="157" t="s">
        <v>40</v>
      </c>
      <c r="F34" s="157" t="s">
        <v>41</v>
      </c>
      <c r="G34" s="158"/>
      <c r="H34" s="159"/>
      <c r="I34" s="161"/>
      <c r="J34" s="166" t="s">
        <v>42</v>
      </c>
      <c r="K34" s="163" t="s">
        <v>37</v>
      </c>
      <c r="L34" s="163" t="s">
        <v>37</v>
      </c>
      <c r="M34" s="163" t="s">
        <v>37</v>
      </c>
      <c r="N34" s="158"/>
      <c r="O34" s="159"/>
      <c r="P34" s="158"/>
      <c r="Q34" s="153" t="s">
        <v>43</v>
      </c>
      <c r="R34" s="153" t="s">
        <v>44</v>
      </c>
    </row>
    <row r="35" spans="1:18" ht="15" x14ac:dyDescent="0.25">
      <c r="A35" s="165"/>
      <c r="B35" s="162"/>
      <c r="C35" s="157"/>
      <c r="D35" s="157"/>
      <c r="E35" s="157"/>
      <c r="F35" s="157"/>
      <c r="G35" s="158"/>
      <c r="H35" s="159"/>
      <c r="I35" s="161"/>
      <c r="J35" s="166"/>
      <c r="K35" s="163"/>
      <c r="L35" s="163"/>
      <c r="M35" s="163"/>
      <c r="N35" s="158"/>
      <c r="O35" s="159"/>
      <c r="P35" s="158"/>
      <c r="Q35" s="153"/>
      <c r="R35" s="153"/>
    </row>
    <row r="36" spans="1:18" ht="54" x14ac:dyDescent="0.25">
      <c r="A36" s="165">
        <v>9</v>
      </c>
      <c r="B36" s="162" t="s">
        <v>132</v>
      </c>
      <c r="C36" s="157" t="s">
        <v>133</v>
      </c>
      <c r="D36" s="157" t="s">
        <v>134</v>
      </c>
      <c r="E36" s="157" t="s">
        <v>135</v>
      </c>
      <c r="F36" s="157" t="s">
        <v>136</v>
      </c>
      <c r="G36" s="170">
        <v>1</v>
      </c>
      <c r="H36" s="159">
        <v>10</v>
      </c>
      <c r="I36" s="167">
        <f>+G36*H36</f>
        <v>10</v>
      </c>
      <c r="J36" s="168" t="s">
        <v>137</v>
      </c>
      <c r="K36" s="170" t="s">
        <v>7</v>
      </c>
      <c r="L36" s="170" t="s">
        <v>7</v>
      </c>
      <c r="M36" s="158" t="s">
        <v>7</v>
      </c>
      <c r="N36" s="170">
        <v>1</v>
      </c>
      <c r="O36" s="159">
        <v>10</v>
      </c>
      <c r="P36" s="167">
        <f>+O36*N36</f>
        <v>10</v>
      </c>
      <c r="Q36" s="15" t="s">
        <v>138</v>
      </c>
      <c r="R36" s="16" t="s">
        <v>139</v>
      </c>
    </row>
    <row r="37" spans="1:18" ht="81" x14ac:dyDescent="0.25">
      <c r="A37" s="165"/>
      <c r="B37" s="162"/>
      <c r="C37" s="157"/>
      <c r="D37" s="157"/>
      <c r="E37" s="169"/>
      <c r="F37" s="157"/>
      <c r="G37" s="170"/>
      <c r="H37" s="159"/>
      <c r="I37" s="167"/>
      <c r="J37" s="168"/>
      <c r="K37" s="170"/>
      <c r="L37" s="170"/>
      <c r="M37" s="158"/>
      <c r="N37" s="170"/>
      <c r="O37" s="159"/>
      <c r="P37" s="167"/>
      <c r="Q37" s="15" t="s">
        <v>140</v>
      </c>
      <c r="R37" s="16" t="s">
        <v>141</v>
      </c>
    </row>
    <row r="38" spans="1:18" ht="40.5" x14ac:dyDescent="0.25">
      <c r="A38" s="165">
        <v>10</v>
      </c>
      <c r="B38" s="162" t="s">
        <v>132</v>
      </c>
      <c r="C38" s="157" t="s">
        <v>142</v>
      </c>
      <c r="D38" s="157" t="s">
        <v>143</v>
      </c>
      <c r="E38" s="28" t="s">
        <v>144</v>
      </c>
      <c r="F38" s="28" t="s">
        <v>145</v>
      </c>
      <c r="G38" s="158">
        <v>3</v>
      </c>
      <c r="H38" s="159">
        <v>10</v>
      </c>
      <c r="I38" s="161">
        <v>20</v>
      </c>
      <c r="J38" s="166" t="s">
        <v>146</v>
      </c>
      <c r="K38" s="163" t="s">
        <v>37</v>
      </c>
      <c r="L38" s="163" t="s">
        <v>37</v>
      </c>
      <c r="M38" s="163" t="s">
        <v>37</v>
      </c>
      <c r="N38" s="158">
        <v>3</v>
      </c>
      <c r="O38" s="159">
        <v>10</v>
      </c>
      <c r="P38" s="158">
        <v>20</v>
      </c>
      <c r="Q38" s="153" t="s">
        <v>147</v>
      </c>
      <c r="R38" s="153" t="s">
        <v>122</v>
      </c>
    </row>
    <row r="39" spans="1:18" ht="15" x14ac:dyDescent="0.25">
      <c r="A39" s="165"/>
      <c r="B39" s="162"/>
      <c r="C39" s="157"/>
      <c r="D39" s="157"/>
      <c r="E39" s="28" t="s">
        <v>148</v>
      </c>
      <c r="F39" s="152" t="s">
        <v>149</v>
      </c>
      <c r="G39" s="158"/>
      <c r="H39" s="159"/>
      <c r="I39" s="161"/>
      <c r="J39" s="166"/>
      <c r="K39" s="163"/>
      <c r="L39" s="163"/>
      <c r="M39" s="163"/>
      <c r="N39" s="158"/>
      <c r="O39" s="159"/>
      <c r="P39" s="158"/>
      <c r="Q39" s="153"/>
      <c r="R39" s="153"/>
    </row>
    <row r="40" spans="1:18" ht="15" x14ac:dyDescent="0.25">
      <c r="A40" s="165"/>
      <c r="B40" s="162"/>
      <c r="C40" s="157"/>
      <c r="D40" s="157"/>
      <c r="E40" s="28" t="s">
        <v>150</v>
      </c>
      <c r="F40" s="152"/>
      <c r="G40" s="158"/>
      <c r="H40" s="159"/>
      <c r="I40" s="161"/>
      <c r="J40" s="166"/>
      <c r="K40" s="163"/>
      <c r="L40" s="163"/>
      <c r="M40" s="163"/>
      <c r="N40" s="158"/>
      <c r="O40" s="159"/>
      <c r="P40" s="158"/>
      <c r="Q40" s="153"/>
      <c r="R40" s="153"/>
    </row>
    <row r="41" spans="1:18" ht="15" x14ac:dyDescent="0.25">
      <c r="A41" s="165"/>
      <c r="B41" s="162"/>
      <c r="C41" s="157"/>
      <c r="D41" s="157"/>
      <c r="E41" s="28" t="s">
        <v>151</v>
      </c>
      <c r="F41" s="152"/>
      <c r="G41" s="158"/>
      <c r="H41" s="159"/>
      <c r="I41" s="161"/>
      <c r="J41" s="166"/>
      <c r="K41" s="163"/>
      <c r="L41" s="163"/>
      <c r="M41" s="163"/>
      <c r="N41" s="158"/>
      <c r="O41" s="159"/>
      <c r="P41" s="158"/>
      <c r="Q41" s="153"/>
      <c r="R41" s="153"/>
    </row>
    <row r="42" spans="1:18" ht="67.5" x14ac:dyDescent="0.25">
      <c r="A42" s="165">
        <v>11</v>
      </c>
      <c r="B42" s="162" t="s">
        <v>152</v>
      </c>
      <c r="C42" s="157" t="s">
        <v>153</v>
      </c>
      <c r="D42" s="157" t="s">
        <v>154</v>
      </c>
      <c r="E42" s="28" t="s">
        <v>155</v>
      </c>
      <c r="F42" s="28" t="s">
        <v>156</v>
      </c>
      <c r="G42" s="158">
        <v>1</v>
      </c>
      <c r="H42" s="159">
        <v>5</v>
      </c>
      <c r="I42" s="159">
        <f>G42*H42</f>
        <v>5</v>
      </c>
      <c r="J42" s="35" t="s">
        <v>157</v>
      </c>
      <c r="K42" s="34" t="s">
        <v>8</v>
      </c>
      <c r="L42" s="34" t="s">
        <v>7</v>
      </c>
      <c r="M42" s="34" t="s">
        <v>37</v>
      </c>
      <c r="N42" s="158">
        <v>1</v>
      </c>
      <c r="O42" s="159">
        <v>5</v>
      </c>
      <c r="P42" s="159">
        <f>N42*O42</f>
        <v>5</v>
      </c>
      <c r="Q42" s="15" t="s">
        <v>158</v>
      </c>
      <c r="R42" s="15" t="s">
        <v>159</v>
      </c>
    </row>
    <row r="43" spans="1:18" ht="40.5" x14ac:dyDescent="0.25">
      <c r="A43" s="165"/>
      <c r="B43" s="162"/>
      <c r="C43" s="157"/>
      <c r="D43" s="157"/>
      <c r="E43" s="28" t="s">
        <v>160</v>
      </c>
      <c r="F43" s="28" t="s">
        <v>161</v>
      </c>
      <c r="G43" s="158"/>
      <c r="H43" s="159"/>
      <c r="I43" s="159"/>
      <c r="J43" s="35" t="s">
        <v>162</v>
      </c>
      <c r="K43" s="34" t="s">
        <v>8</v>
      </c>
      <c r="L43" s="34" t="s">
        <v>7</v>
      </c>
      <c r="M43" s="34" t="s">
        <v>37</v>
      </c>
      <c r="N43" s="158"/>
      <c r="O43" s="159"/>
      <c r="P43" s="159"/>
      <c r="Q43" s="16" t="s">
        <v>163</v>
      </c>
      <c r="R43" s="15" t="s">
        <v>164</v>
      </c>
    </row>
    <row r="44" spans="1:18" ht="67.5" x14ac:dyDescent="0.25">
      <c r="A44" s="165"/>
      <c r="B44" s="162"/>
      <c r="C44" s="157"/>
      <c r="D44" s="157"/>
      <c r="E44" s="31" t="s">
        <v>165</v>
      </c>
      <c r="F44" s="28" t="s">
        <v>166</v>
      </c>
      <c r="G44" s="158"/>
      <c r="H44" s="159"/>
      <c r="I44" s="159"/>
      <c r="J44" s="35" t="s">
        <v>167</v>
      </c>
      <c r="K44" s="12" t="s">
        <v>8</v>
      </c>
      <c r="L44" s="12" t="s">
        <v>7</v>
      </c>
      <c r="M44" s="12" t="s">
        <v>37</v>
      </c>
      <c r="N44" s="158"/>
      <c r="O44" s="159"/>
      <c r="P44" s="159"/>
      <c r="Q44" s="15" t="s">
        <v>168</v>
      </c>
      <c r="R44" s="15" t="s">
        <v>169</v>
      </c>
    </row>
    <row r="45" spans="1:18" ht="81" x14ac:dyDescent="0.25">
      <c r="A45" s="165"/>
      <c r="B45" s="162"/>
      <c r="C45" s="157"/>
      <c r="D45" s="157"/>
      <c r="E45" s="31" t="s">
        <v>170</v>
      </c>
      <c r="F45" s="28" t="s">
        <v>171</v>
      </c>
      <c r="G45" s="158"/>
      <c r="H45" s="159"/>
      <c r="I45" s="159"/>
      <c r="J45" s="35" t="s">
        <v>172</v>
      </c>
      <c r="K45" s="12" t="s">
        <v>8</v>
      </c>
      <c r="L45" s="12" t="s">
        <v>7</v>
      </c>
      <c r="M45" s="12" t="s">
        <v>37</v>
      </c>
      <c r="N45" s="158"/>
      <c r="O45" s="159"/>
      <c r="P45" s="159"/>
      <c r="Q45" s="15" t="s">
        <v>173</v>
      </c>
      <c r="R45" s="15" t="s">
        <v>174</v>
      </c>
    </row>
    <row r="46" spans="1:18" ht="115.5" x14ac:dyDescent="0.3">
      <c r="A46" s="165"/>
      <c r="B46" s="162"/>
      <c r="C46" s="157"/>
      <c r="D46" s="157"/>
      <c r="E46" s="164" t="s">
        <v>175</v>
      </c>
      <c r="F46" s="31" t="s">
        <v>176</v>
      </c>
      <c r="G46" s="158"/>
      <c r="H46" s="159"/>
      <c r="I46" s="159"/>
      <c r="J46" s="35" t="s">
        <v>177</v>
      </c>
      <c r="K46" s="12" t="s">
        <v>8</v>
      </c>
      <c r="L46" s="12" t="s">
        <v>7</v>
      </c>
      <c r="M46" s="12" t="s">
        <v>37</v>
      </c>
      <c r="N46" s="158"/>
      <c r="O46" s="159"/>
      <c r="P46" s="159"/>
      <c r="Q46" s="17" t="s">
        <v>178</v>
      </c>
      <c r="R46" s="21" t="s">
        <v>75</v>
      </c>
    </row>
    <row r="47" spans="1:18" ht="115.5" x14ac:dyDescent="0.3">
      <c r="A47" s="165"/>
      <c r="B47" s="162"/>
      <c r="C47" s="157"/>
      <c r="D47" s="157"/>
      <c r="E47" s="164"/>
      <c r="F47" s="31" t="s">
        <v>179</v>
      </c>
      <c r="G47" s="158"/>
      <c r="H47" s="159"/>
      <c r="I47" s="159"/>
      <c r="J47" s="23"/>
      <c r="K47" s="24"/>
      <c r="L47" s="24"/>
      <c r="M47" s="24"/>
      <c r="N47" s="158"/>
      <c r="O47" s="159"/>
      <c r="P47" s="159"/>
      <c r="Q47" s="20" t="s">
        <v>180</v>
      </c>
      <c r="R47" s="20" t="s">
        <v>181</v>
      </c>
    </row>
    <row r="48" spans="1:18" ht="40.5" x14ac:dyDescent="0.25">
      <c r="A48" s="41">
        <v>12</v>
      </c>
      <c r="B48" s="162" t="s">
        <v>182</v>
      </c>
      <c r="C48" s="28" t="s">
        <v>183</v>
      </c>
      <c r="D48" s="28" t="s">
        <v>184</v>
      </c>
      <c r="E48" s="28" t="s">
        <v>185</v>
      </c>
      <c r="F48" s="28" t="s">
        <v>186</v>
      </c>
      <c r="G48" s="9">
        <v>2</v>
      </c>
      <c r="H48" s="29">
        <v>10</v>
      </c>
      <c r="I48" s="30">
        <f>G48*H48</f>
        <v>20</v>
      </c>
      <c r="J48" s="10" t="s">
        <v>187</v>
      </c>
      <c r="K48" s="9" t="s">
        <v>7</v>
      </c>
      <c r="L48" s="9" t="s">
        <v>7</v>
      </c>
      <c r="M48" s="9" t="s">
        <v>37</v>
      </c>
      <c r="N48" s="9">
        <v>2</v>
      </c>
      <c r="O48" s="29">
        <v>10</v>
      </c>
      <c r="P48" s="30">
        <f>N48*O48</f>
        <v>20</v>
      </c>
      <c r="Q48" s="15" t="s">
        <v>188</v>
      </c>
      <c r="R48" s="15" t="s">
        <v>189</v>
      </c>
    </row>
    <row r="49" spans="1:18" ht="94.5" x14ac:dyDescent="0.25">
      <c r="A49" s="165">
        <v>13</v>
      </c>
      <c r="B49" s="162"/>
      <c r="C49" s="157" t="s">
        <v>190</v>
      </c>
      <c r="D49" s="157" t="s">
        <v>191</v>
      </c>
      <c r="E49" s="28" t="s">
        <v>192</v>
      </c>
      <c r="F49" s="157" t="s">
        <v>193</v>
      </c>
      <c r="G49" s="158">
        <v>2</v>
      </c>
      <c r="H49" s="159">
        <v>10</v>
      </c>
      <c r="I49" s="158">
        <f>G49*H49</f>
        <v>20</v>
      </c>
      <c r="J49" s="9" t="s">
        <v>194</v>
      </c>
      <c r="K49" s="11" t="s">
        <v>8</v>
      </c>
      <c r="L49" s="11" t="s">
        <v>7</v>
      </c>
      <c r="M49" s="11" t="s">
        <v>8</v>
      </c>
      <c r="N49" s="158">
        <v>2</v>
      </c>
      <c r="O49" s="159">
        <v>10</v>
      </c>
      <c r="P49" s="158">
        <f>N49*O49</f>
        <v>20</v>
      </c>
      <c r="Q49" s="15" t="s">
        <v>195</v>
      </c>
      <c r="R49" s="15" t="s">
        <v>67</v>
      </c>
    </row>
    <row r="50" spans="1:18" ht="27" x14ac:dyDescent="0.25">
      <c r="A50" s="165"/>
      <c r="B50" s="162"/>
      <c r="C50" s="157"/>
      <c r="D50" s="157"/>
      <c r="E50" s="28" t="s">
        <v>196</v>
      </c>
      <c r="F50" s="157"/>
      <c r="G50" s="158"/>
      <c r="H50" s="159"/>
      <c r="I50" s="158"/>
      <c r="J50" s="9" t="s">
        <v>197</v>
      </c>
      <c r="K50" s="13" t="s">
        <v>8</v>
      </c>
      <c r="L50" s="14" t="s">
        <v>8</v>
      </c>
      <c r="M50" s="13" t="s">
        <v>7</v>
      </c>
      <c r="N50" s="158"/>
      <c r="O50" s="159"/>
      <c r="P50" s="158"/>
      <c r="Q50" s="153" t="s">
        <v>198</v>
      </c>
      <c r="R50" s="153" t="s">
        <v>98</v>
      </c>
    </row>
    <row r="51" spans="1:18" ht="15" x14ac:dyDescent="0.25">
      <c r="A51" s="165"/>
      <c r="B51" s="162"/>
      <c r="C51" s="157"/>
      <c r="D51" s="157"/>
      <c r="E51" s="28" t="s">
        <v>45</v>
      </c>
      <c r="F51" s="157"/>
      <c r="G51" s="158"/>
      <c r="H51" s="159"/>
      <c r="I51" s="158"/>
      <c r="J51" s="9" t="s">
        <v>199</v>
      </c>
      <c r="K51" s="13" t="s">
        <v>7</v>
      </c>
      <c r="L51" s="14" t="s">
        <v>111</v>
      </c>
      <c r="M51" s="13" t="s">
        <v>7</v>
      </c>
      <c r="N51" s="158"/>
      <c r="O51" s="159"/>
      <c r="P51" s="158"/>
      <c r="Q51" s="153"/>
      <c r="R51" s="153"/>
    </row>
    <row r="52" spans="1:18" ht="27" x14ac:dyDescent="0.25">
      <c r="A52" s="165"/>
      <c r="B52" s="162"/>
      <c r="C52" s="157"/>
      <c r="D52" s="157"/>
      <c r="E52" s="28" t="s">
        <v>200</v>
      </c>
      <c r="F52" s="157"/>
      <c r="G52" s="158"/>
      <c r="H52" s="159"/>
      <c r="I52" s="158"/>
      <c r="J52" s="158" t="s">
        <v>201</v>
      </c>
      <c r="K52" s="160" t="s">
        <v>8</v>
      </c>
      <c r="L52" s="160" t="s">
        <v>111</v>
      </c>
      <c r="M52" s="160" t="s">
        <v>7</v>
      </c>
      <c r="N52" s="158"/>
      <c r="O52" s="159"/>
      <c r="P52" s="158"/>
      <c r="Q52" s="153"/>
      <c r="R52" s="153"/>
    </row>
    <row r="53" spans="1:18" ht="15" x14ac:dyDescent="0.25">
      <c r="A53" s="165"/>
      <c r="B53" s="162"/>
      <c r="C53" s="157"/>
      <c r="D53" s="157"/>
      <c r="E53" s="28" t="s">
        <v>202</v>
      </c>
      <c r="F53" s="157"/>
      <c r="G53" s="158"/>
      <c r="H53" s="159"/>
      <c r="I53" s="158"/>
      <c r="J53" s="158"/>
      <c r="K53" s="160"/>
      <c r="L53" s="160"/>
      <c r="M53" s="160"/>
      <c r="N53" s="158"/>
      <c r="O53" s="159"/>
      <c r="P53" s="158"/>
      <c r="Q53" s="153"/>
      <c r="R53" s="153"/>
    </row>
    <row r="54" spans="1:18" ht="27" x14ac:dyDescent="0.25">
      <c r="A54" s="165"/>
      <c r="B54" s="162"/>
      <c r="C54" s="157"/>
      <c r="D54" s="157"/>
      <c r="E54" s="28" t="s">
        <v>203</v>
      </c>
      <c r="F54" s="157"/>
      <c r="G54" s="158"/>
      <c r="H54" s="159"/>
      <c r="I54" s="158"/>
      <c r="J54" s="158"/>
      <c r="K54" s="160"/>
      <c r="L54" s="160"/>
      <c r="M54" s="160"/>
      <c r="N54" s="158"/>
      <c r="O54" s="159"/>
      <c r="P54" s="158"/>
      <c r="Q54" s="153"/>
      <c r="R54" s="153"/>
    </row>
    <row r="55" spans="1:18" ht="27" x14ac:dyDescent="0.25">
      <c r="A55" s="165"/>
      <c r="B55" s="162"/>
      <c r="C55" s="157"/>
      <c r="D55" s="157"/>
      <c r="E55" s="28" t="s">
        <v>204</v>
      </c>
      <c r="F55" s="157"/>
      <c r="G55" s="158"/>
      <c r="H55" s="159"/>
      <c r="I55" s="158"/>
      <c r="J55" s="158"/>
      <c r="K55" s="160"/>
      <c r="L55" s="160"/>
      <c r="M55" s="160"/>
      <c r="N55" s="158"/>
      <c r="O55" s="159"/>
      <c r="P55" s="158"/>
      <c r="Q55" s="153"/>
      <c r="R55" s="153"/>
    </row>
    <row r="56" spans="1:18" ht="67.5" x14ac:dyDescent="0.25">
      <c r="A56" s="165">
        <v>14</v>
      </c>
      <c r="B56" s="156" t="s">
        <v>205</v>
      </c>
      <c r="C56" s="157" t="s">
        <v>206</v>
      </c>
      <c r="D56" s="157" t="s">
        <v>207</v>
      </c>
      <c r="E56" s="28" t="s">
        <v>208</v>
      </c>
      <c r="F56" s="152" t="s">
        <v>209</v>
      </c>
      <c r="G56" s="158">
        <v>1</v>
      </c>
      <c r="H56" s="159">
        <v>10</v>
      </c>
      <c r="I56" s="30"/>
      <c r="J56" s="35" t="s">
        <v>210</v>
      </c>
      <c r="K56" s="34" t="s">
        <v>7</v>
      </c>
      <c r="L56" s="34" t="s">
        <v>111</v>
      </c>
      <c r="M56" s="34" t="s">
        <v>7</v>
      </c>
      <c r="N56" s="158">
        <v>1</v>
      </c>
      <c r="O56" s="159">
        <v>10</v>
      </c>
      <c r="P56" s="161">
        <v>20</v>
      </c>
      <c r="Q56" s="15" t="s">
        <v>211</v>
      </c>
      <c r="R56" s="16" t="s">
        <v>122</v>
      </c>
    </row>
    <row r="57" spans="1:18" ht="40.5" x14ac:dyDescent="0.25">
      <c r="A57" s="165"/>
      <c r="B57" s="156"/>
      <c r="C57" s="157"/>
      <c r="D57" s="157"/>
      <c r="E57" s="31"/>
      <c r="F57" s="152"/>
      <c r="G57" s="158"/>
      <c r="H57" s="159"/>
      <c r="I57" s="30"/>
      <c r="J57" s="35" t="s">
        <v>212</v>
      </c>
      <c r="K57" s="34" t="s">
        <v>7</v>
      </c>
      <c r="L57" s="34" t="s">
        <v>111</v>
      </c>
      <c r="M57" s="34" t="s">
        <v>37</v>
      </c>
      <c r="N57" s="158"/>
      <c r="O57" s="159"/>
      <c r="P57" s="161"/>
      <c r="Q57" s="15" t="s">
        <v>213</v>
      </c>
      <c r="R57" s="15" t="s">
        <v>214</v>
      </c>
    </row>
    <row r="58" spans="1:18" ht="49.5" x14ac:dyDescent="0.25">
      <c r="A58" s="165"/>
      <c r="B58" s="156"/>
      <c r="C58" s="157"/>
      <c r="D58" s="157"/>
      <c r="E58" s="31" t="s">
        <v>215</v>
      </c>
      <c r="F58" s="152" t="s">
        <v>216</v>
      </c>
      <c r="G58" s="158"/>
      <c r="H58" s="159"/>
      <c r="I58" s="30"/>
      <c r="J58" s="35" t="s">
        <v>217</v>
      </c>
      <c r="K58" s="34" t="s">
        <v>7</v>
      </c>
      <c r="L58" s="34" t="s">
        <v>7</v>
      </c>
      <c r="M58" s="34" t="s">
        <v>37</v>
      </c>
      <c r="N58" s="158"/>
      <c r="O58" s="159"/>
      <c r="P58" s="161"/>
      <c r="Q58" s="15" t="s">
        <v>218</v>
      </c>
      <c r="R58" s="16" t="s">
        <v>219</v>
      </c>
    </row>
    <row r="59" spans="1:18" ht="27" x14ac:dyDescent="0.25">
      <c r="A59" s="165"/>
      <c r="B59" s="156"/>
      <c r="C59" s="157"/>
      <c r="D59" s="157"/>
      <c r="E59" s="31"/>
      <c r="F59" s="152"/>
      <c r="G59" s="158"/>
      <c r="H59" s="159"/>
      <c r="I59" s="30">
        <v>20</v>
      </c>
      <c r="J59" s="35" t="s">
        <v>220</v>
      </c>
      <c r="K59" s="34" t="s">
        <v>8</v>
      </c>
      <c r="L59" s="34" t="s">
        <v>37</v>
      </c>
      <c r="M59" s="34" t="s">
        <v>7</v>
      </c>
      <c r="N59" s="158"/>
      <c r="O59" s="159"/>
      <c r="P59" s="161"/>
      <c r="Q59" s="15" t="s">
        <v>221</v>
      </c>
      <c r="R59" s="16" t="s">
        <v>219</v>
      </c>
    </row>
    <row r="60" spans="1:18" ht="82.5" x14ac:dyDescent="0.25">
      <c r="A60" s="165"/>
      <c r="B60" s="156"/>
      <c r="C60" s="157"/>
      <c r="D60" s="157"/>
      <c r="E60" s="31" t="s">
        <v>222</v>
      </c>
      <c r="F60" s="28" t="s">
        <v>223</v>
      </c>
      <c r="G60" s="158"/>
      <c r="H60" s="159"/>
      <c r="I60" s="30"/>
      <c r="J60" s="35" t="s">
        <v>224</v>
      </c>
      <c r="K60" s="34" t="s">
        <v>7</v>
      </c>
      <c r="L60" s="34" t="s">
        <v>37</v>
      </c>
      <c r="M60" s="34" t="s">
        <v>37</v>
      </c>
      <c r="N60" s="158"/>
      <c r="O60" s="159"/>
      <c r="P60" s="161"/>
      <c r="Q60" s="15" t="s">
        <v>225</v>
      </c>
      <c r="R60" s="37" t="s">
        <v>219</v>
      </c>
    </row>
    <row r="61" spans="1:18" ht="27" x14ac:dyDescent="0.25">
      <c r="A61" s="165"/>
      <c r="B61" s="156"/>
      <c r="C61" s="157"/>
      <c r="D61" s="157"/>
      <c r="E61" s="28" t="s">
        <v>226</v>
      </c>
      <c r="F61" s="36" t="s">
        <v>227</v>
      </c>
      <c r="G61" s="158"/>
      <c r="H61" s="159"/>
      <c r="I61" s="30"/>
      <c r="J61" s="35" t="s">
        <v>228</v>
      </c>
      <c r="K61" s="34" t="s">
        <v>7</v>
      </c>
      <c r="L61" s="34" t="s">
        <v>37</v>
      </c>
      <c r="M61" s="34" t="s">
        <v>7</v>
      </c>
      <c r="N61" s="158"/>
      <c r="O61" s="159"/>
      <c r="P61" s="161"/>
      <c r="Q61" s="153" t="s">
        <v>229</v>
      </c>
      <c r="R61" s="154" t="s">
        <v>230</v>
      </c>
    </row>
    <row r="62" spans="1:18" ht="54" x14ac:dyDescent="0.25">
      <c r="A62" s="165"/>
      <c r="B62" s="156"/>
      <c r="C62" s="157"/>
      <c r="D62" s="157"/>
      <c r="E62" s="28" t="s">
        <v>231</v>
      </c>
      <c r="F62" s="36" t="s">
        <v>232</v>
      </c>
      <c r="G62" s="158"/>
      <c r="H62" s="159"/>
      <c r="I62" s="30"/>
      <c r="J62" s="35"/>
      <c r="K62" s="34"/>
      <c r="L62" s="34"/>
      <c r="M62" s="34"/>
      <c r="N62" s="158"/>
      <c r="O62" s="159"/>
      <c r="P62" s="161"/>
      <c r="Q62" s="153"/>
      <c r="R62" s="155"/>
    </row>
  </sheetData>
  <mergeCells count="187">
    <mergeCell ref="A42:A47"/>
    <mergeCell ref="A49:A55"/>
    <mergeCell ref="A56:A62"/>
    <mergeCell ref="D2:R5"/>
    <mergeCell ref="A2:C5"/>
    <mergeCell ref="A7:F7"/>
    <mergeCell ref="G7:I7"/>
    <mergeCell ref="J7:P7"/>
    <mergeCell ref="Q7:R7"/>
    <mergeCell ref="A8:A9"/>
    <mergeCell ref="K8:M8"/>
    <mergeCell ref="N8:P8"/>
    <mergeCell ref="Q8:Q9"/>
    <mergeCell ref="R8:R9"/>
    <mergeCell ref="A10:A12"/>
    <mergeCell ref="B10:B12"/>
    <mergeCell ref="C10:C12"/>
    <mergeCell ref="D10:D12"/>
    <mergeCell ref="G10:G12"/>
    <mergeCell ref="H10:H12"/>
    <mergeCell ref="C8:C9"/>
    <mergeCell ref="D8:D9"/>
    <mergeCell ref="E8:E9"/>
    <mergeCell ref="F8:F9"/>
    <mergeCell ref="G8:I8"/>
    <mergeCell ref="J8:J9"/>
    <mergeCell ref="Q11:Q12"/>
    <mergeCell ref="R11:R12"/>
    <mergeCell ref="A13:A16"/>
    <mergeCell ref="B13:B16"/>
    <mergeCell ref="C13:C16"/>
    <mergeCell ref="D13:D16"/>
    <mergeCell ref="G13:G16"/>
    <mergeCell ref="H13:H16"/>
    <mergeCell ref="I13:I16"/>
    <mergeCell ref="N13:N16"/>
    <mergeCell ref="I10:I12"/>
    <mergeCell ref="N10:N12"/>
    <mergeCell ref="O10:O12"/>
    <mergeCell ref="P10:P12"/>
    <mergeCell ref="E11:E12"/>
    <mergeCell ref="F11:F12"/>
    <mergeCell ref="J11:J12"/>
    <mergeCell ref="K11:K12"/>
    <mergeCell ref="L11:L12"/>
    <mergeCell ref="M11:M12"/>
    <mergeCell ref="O13:O16"/>
    <mergeCell ref="P13:P16"/>
    <mergeCell ref="P17:P18"/>
    <mergeCell ref="A19:A22"/>
    <mergeCell ref="B19:B22"/>
    <mergeCell ref="C19:C22"/>
    <mergeCell ref="D19:D22"/>
    <mergeCell ref="G19:G22"/>
    <mergeCell ref="H19:H22"/>
    <mergeCell ref="I19:I22"/>
    <mergeCell ref="N19:N22"/>
    <mergeCell ref="O19:O22"/>
    <mergeCell ref="P19:P22"/>
    <mergeCell ref="A17:A18"/>
    <mergeCell ref="B17:B18"/>
    <mergeCell ref="C17:C18"/>
    <mergeCell ref="D17:D18"/>
    <mergeCell ref="G17:G18"/>
    <mergeCell ref="H17:H18"/>
    <mergeCell ref="I17:I18"/>
    <mergeCell ref="N17:N18"/>
    <mergeCell ref="O17:O18"/>
    <mergeCell ref="P23:P26"/>
    <mergeCell ref="Q23:Q24"/>
    <mergeCell ref="R23:R24"/>
    <mergeCell ref="A27:A30"/>
    <mergeCell ref="B27:B30"/>
    <mergeCell ref="C27:C30"/>
    <mergeCell ref="D27:D30"/>
    <mergeCell ref="G27:G30"/>
    <mergeCell ref="H27:H30"/>
    <mergeCell ref="Q29:Q30"/>
    <mergeCell ref="R29:R30"/>
    <mergeCell ref="O27:O30"/>
    <mergeCell ref="P27:P30"/>
    <mergeCell ref="A23:A26"/>
    <mergeCell ref="B23:B26"/>
    <mergeCell ref="C23:C26"/>
    <mergeCell ref="D23:D26"/>
    <mergeCell ref="G23:G26"/>
    <mergeCell ref="H23:H26"/>
    <mergeCell ref="I23:I26"/>
    <mergeCell ref="N23:N26"/>
    <mergeCell ref="O23:O26"/>
    <mergeCell ref="A32:A35"/>
    <mergeCell ref="B32:B35"/>
    <mergeCell ref="C32:C35"/>
    <mergeCell ref="D32:D35"/>
    <mergeCell ref="G32:G35"/>
    <mergeCell ref="H32:H35"/>
    <mergeCell ref="I32:I35"/>
    <mergeCell ref="N32:N35"/>
    <mergeCell ref="I27:I30"/>
    <mergeCell ref="N27:N30"/>
    <mergeCell ref="E29:E30"/>
    <mergeCell ref="F29:F30"/>
    <mergeCell ref="J29:J30"/>
    <mergeCell ref="K29:K30"/>
    <mergeCell ref="L29:L30"/>
    <mergeCell ref="M29:M30"/>
    <mergeCell ref="Q34:Q35"/>
    <mergeCell ref="R34:R35"/>
    <mergeCell ref="A36:A37"/>
    <mergeCell ref="B36:B37"/>
    <mergeCell ref="C36:C37"/>
    <mergeCell ref="D36:D37"/>
    <mergeCell ref="E36:E37"/>
    <mergeCell ref="F36:F37"/>
    <mergeCell ref="G36:G37"/>
    <mergeCell ref="H36:H37"/>
    <mergeCell ref="O32:O35"/>
    <mergeCell ref="P32:P35"/>
    <mergeCell ref="E34:E35"/>
    <mergeCell ref="F34:F35"/>
    <mergeCell ref="J34:J35"/>
    <mergeCell ref="K34:K35"/>
    <mergeCell ref="L34:L35"/>
    <mergeCell ref="M34:M35"/>
    <mergeCell ref="O36:O37"/>
    <mergeCell ref="P36:P37"/>
    <mergeCell ref="K36:K37"/>
    <mergeCell ref="L36:L37"/>
    <mergeCell ref="M36:M37"/>
    <mergeCell ref="N36:N37"/>
    <mergeCell ref="A38:A41"/>
    <mergeCell ref="B38:B41"/>
    <mergeCell ref="C38:C41"/>
    <mergeCell ref="D38:D41"/>
    <mergeCell ref="G38:G41"/>
    <mergeCell ref="H38:H41"/>
    <mergeCell ref="I38:I41"/>
    <mergeCell ref="J38:J41"/>
    <mergeCell ref="I36:I37"/>
    <mergeCell ref="J36:J37"/>
    <mergeCell ref="Q38:Q41"/>
    <mergeCell ref="R38:R41"/>
    <mergeCell ref="F39:F41"/>
    <mergeCell ref="B42:B47"/>
    <mergeCell ref="C42:C47"/>
    <mergeCell ref="D42:D47"/>
    <mergeCell ref="G42:G47"/>
    <mergeCell ref="H42:H47"/>
    <mergeCell ref="I42:I47"/>
    <mergeCell ref="N42:N47"/>
    <mergeCell ref="K38:K41"/>
    <mergeCell ref="L38:L41"/>
    <mergeCell ref="M38:M41"/>
    <mergeCell ref="N38:N41"/>
    <mergeCell ref="O38:O41"/>
    <mergeCell ref="P38:P41"/>
    <mergeCell ref="O42:O47"/>
    <mergeCell ref="P42:P47"/>
    <mergeCell ref="E46:E47"/>
    <mergeCell ref="B48:B55"/>
    <mergeCell ref="C49:C55"/>
    <mergeCell ref="D49:D55"/>
    <mergeCell ref="F49:F55"/>
    <mergeCell ref="G49:G55"/>
    <mergeCell ref="H49:H55"/>
    <mergeCell ref="I49:I55"/>
    <mergeCell ref="N49:N55"/>
    <mergeCell ref="O49:O55"/>
    <mergeCell ref="P49:P55"/>
    <mergeCell ref="Q50:Q55"/>
    <mergeCell ref="R50:R55"/>
    <mergeCell ref="J52:J55"/>
    <mergeCell ref="K52:K55"/>
    <mergeCell ref="L52:L55"/>
    <mergeCell ref="M52:M55"/>
    <mergeCell ref="N56:N62"/>
    <mergeCell ref="O56:O62"/>
    <mergeCell ref="P56:P62"/>
    <mergeCell ref="F58:F59"/>
    <mergeCell ref="Q61:Q62"/>
    <mergeCell ref="R61:R62"/>
    <mergeCell ref="B56:B62"/>
    <mergeCell ref="C56:C62"/>
    <mergeCell ref="D56:D62"/>
    <mergeCell ref="F56:F57"/>
    <mergeCell ref="G56:G62"/>
    <mergeCell ref="H56:H62"/>
  </mergeCells>
  <conditionalFormatting sqref="P10:P12">
    <cfRule type="cellIs" dxfId="17" priority="16" stopIfTrue="1" operator="between">
      <formula>5</formula>
      <formula>10</formula>
    </cfRule>
    <cfRule type="cellIs" dxfId="16" priority="17" stopIfTrue="1" operator="between">
      <formula>15</formula>
      <formula>20</formula>
    </cfRule>
    <cfRule type="cellIs" dxfId="15" priority="18" stopIfTrue="1" operator="greaterThanOrEqual">
      <formula>30</formula>
    </cfRule>
  </conditionalFormatting>
  <conditionalFormatting sqref="I13:I16 P13:P16">
    <cfRule type="cellIs" dxfId="14" priority="13" stopIfTrue="1" operator="between">
      <formula>5</formula>
      <formula>10</formula>
    </cfRule>
    <cfRule type="cellIs" dxfId="13" priority="14" stopIfTrue="1" operator="between">
      <formula>15</formula>
      <formula>20</formula>
    </cfRule>
    <cfRule type="cellIs" dxfId="12" priority="15" stopIfTrue="1" operator="greaterThanOrEqual">
      <formula>30</formula>
    </cfRule>
  </conditionalFormatting>
  <conditionalFormatting sqref="P27:P30">
    <cfRule type="cellIs" dxfId="11" priority="10" stopIfTrue="1" operator="between">
      <formula>5</formula>
      <formula>10</formula>
    </cfRule>
    <cfRule type="cellIs" dxfId="10" priority="11" stopIfTrue="1" operator="between">
      <formula>15</formula>
      <formula>20</formula>
    </cfRule>
    <cfRule type="cellIs" dxfId="9" priority="12" stopIfTrue="1" operator="greaterThanOrEqual">
      <formula>30</formula>
    </cfRule>
  </conditionalFormatting>
  <conditionalFormatting sqref="P32:P35 P38:P41">
    <cfRule type="cellIs" dxfId="8" priority="7" stopIfTrue="1" operator="between">
      <formula>5</formula>
      <formula>10</formula>
    </cfRule>
    <cfRule type="cellIs" dxfId="7" priority="8" stopIfTrue="1" operator="between">
      <formula>15</formula>
      <formula>20</formula>
    </cfRule>
    <cfRule type="cellIs" dxfId="6" priority="9" stopIfTrue="1" operator="greaterThanOrEqual">
      <formula>30</formula>
    </cfRule>
  </conditionalFormatting>
  <conditionalFormatting sqref="I49:I55 P49:P55">
    <cfRule type="cellIs" dxfId="5" priority="4" stopIfTrue="1" operator="between">
      <formula>5</formula>
      <formula>10</formula>
    </cfRule>
    <cfRule type="cellIs" dxfId="4" priority="5" stopIfTrue="1" operator="between">
      <formula>15</formula>
      <formula>20</formula>
    </cfRule>
    <cfRule type="cellIs" dxfId="3" priority="6" stopIfTrue="1" operator="greaterThanOrEqual">
      <formula>30</formula>
    </cfRule>
  </conditionalFormatting>
  <conditionalFormatting sqref="I56:I62 P56:P62">
    <cfRule type="cellIs" dxfId="2" priority="1" stopIfTrue="1" operator="between">
      <formula>5</formula>
      <formula>10</formula>
    </cfRule>
    <cfRule type="cellIs" dxfId="1" priority="2" stopIfTrue="1" operator="between">
      <formula>15</formula>
      <formula>20</formula>
    </cfRule>
    <cfRule type="cellIs" dxfId="0" priority="3" stopIfTrue="1" operator="greaterThanOrEqual">
      <formula>30</formula>
    </cfRule>
  </conditionalFormatting>
  <dataValidations count="1">
    <dataValidation allowBlank="1" showInputMessage="1" showErrorMessage="1" promptTitle="Efectos o Consecuencias" prompt="Daños Físicos, Sanciones, Pérdida de Información, Interrupción del servicio, Pérdida de Imagen, Fallecimientos, Pérdidas Económicas, Pérdida de Bienes, Daño ambiental, Pérdida de credibilidad y confianza" sqref="F36" xr:uid="{00000000-0002-0000-0600-000000000000}"/>
  </dataValidations>
  <hyperlinks>
    <hyperlink ref="A1" location="MENU!A1" display="MENÚ" xr:uid="{00000000-0004-0000-0600-000000000000}"/>
  </hyperlinks>
  <pageMargins left="0.7" right="0.7" top="0.75" bottom="0.75" header="0.3" footer="0.3"/>
  <pageSetup paperSize="9" scale="3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PAAC 2024</vt:lpstr>
      <vt:lpstr>Gestión Riesgos de Corrupción</vt:lpstr>
      <vt:lpstr>Racionalización de Trámites</vt:lpstr>
      <vt:lpstr>Rendición de Cuentas</vt:lpstr>
      <vt:lpstr>Atención al Ciudadano</vt:lpstr>
      <vt:lpstr>Transparencia y Acceso a la inf</vt:lpstr>
      <vt:lpstr>RIESGOS CORRUPCION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EMPRESAS VARIAS</dc:title>
  <dc:creator>FILMZOOM</dc:creator>
  <cp:keywords>EMPRESAS VARIAS</cp:keywords>
  <cp:lastModifiedBy>Sandra Rincon</cp:lastModifiedBy>
  <cp:lastPrinted>2025-11-07T20:33:40Z</cp:lastPrinted>
  <dcterms:created xsi:type="dcterms:W3CDTF">2016-01-23T15:06:39Z</dcterms:created>
  <dcterms:modified xsi:type="dcterms:W3CDTF">2025-11-07T20:34:40Z</dcterms:modified>
</cp:coreProperties>
</file>